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15\2015370\FRA\96053\traffic\spreadsheets\"/>
    </mc:Choice>
  </mc:AlternateContent>
  <xr:revisionPtr revIDLastSave="0" documentId="13_ncr:1_{D53D1174-00B2-4ACE-B0C3-7F67E4619C5C}" xr6:coauthVersionLast="47" xr6:coauthVersionMax="47" xr10:uidLastSave="{00000000-0000-0000-0000-000000000000}"/>
  <bookViews>
    <workbookView xWindow="30675" yWindow="765" windowWidth="21600" windowHeight="11295" tabRatio="655" firstSheet="4" activeTab="10" xr2:uid="{00000000-000D-0000-FFFF-FFFF00000000}"/>
  </bookViews>
  <sheets>
    <sheet name="TC GEN SUM 1" sheetId="116" r:id="rId1"/>
    <sheet name="TC GEN SUM 2" sheetId="165" r:id="rId2"/>
    <sheet name="RPM 1" sheetId="156" r:id="rId3"/>
    <sheet name="MOT RESTORATION (NOTE ON TN002)" sheetId="167" r:id="rId4"/>
    <sheet name="PAVT MARK 1" sheetId="9" r:id="rId5"/>
    <sheet name="PAVT MARK 2" sheetId="120" r:id="rId6"/>
    <sheet name="PAVT MARK 3" sheetId="133" r:id="rId7"/>
    <sheet name="PAVT MARK 4" sheetId="134" r:id="rId8"/>
    <sheet name="PAVT MARK 5" sheetId="164" r:id="rId9"/>
    <sheet name="SIGN 1" sheetId="160" r:id="rId10"/>
    <sheet name="SIGN 2" sheetId="161" r:id="rId11"/>
    <sheet name="SIGN 3" sheetId="159" r:id="rId12"/>
    <sheet name="BEAM AND OVERHEAD SIGNS 1" sheetId="162" r:id="rId13"/>
  </sheets>
  <externalReferences>
    <externalReference r:id="rId14"/>
    <externalReference r:id="rId15"/>
    <externalReference r:id="rId16"/>
    <externalReference r:id="rId17"/>
    <externalReference r:id="rId18"/>
  </externalReferences>
  <definedNames>
    <definedName name="_xlnm.Print_Area" localSheetId="12">'BEAM AND OVERHEAD SIGNS 1'!$B$4:$V$78</definedName>
    <definedName name="_xlnm.Print_Area" localSheetId="3">'MOT RESTORATION (NOTE ON TN002)'!$B$4:$R$76</definedName>
    <definedName name="_xlnm.Print_Area" localSheetId="4">'PAVT MARK 1'!$B$4:$R$75</definedName>
    <definedName name="_xlnm.Print_Area" localSheetId="5">'PAVT MARK 2'!$B$4:$R$75</definedName>
    <definedName name="_xlnm.Print_Area" localSheetId="6">'PAVT MARK 3'!$B$4:$R$75</definedName>
    <definedName name="_xlnm.Print_Area" localSheetId="7">'PAVT MARK 4'!$B$4:$R$75</definedName>
    <definedName name="_xlnm.Print_Area" localSheetId="8">'PAVT MARK 5'!$B$4:$G$78</definedName>
    <definedName name="_xlnm.Print_Area" localSheetId="2">'RPM 1'!$A$2:$H$75</definedName>
    <definedName name="_xlnm.Print_Area" localSheetId="9">'SIGN 1'!$B$3:$P$77</definedName>
    <definedName name="_xlnm.Print_Area" localSheetId="10">'SIGN 2'!$B$3:$L$79</definedName>
    <definedName name="_xlnm.Print_Area" localSheetId="11">'SIGN 3'!$B$3:$AA$96</definedName>
    <definedName name="_xlnm.Print_Area" localSheetId="0">'TC GEN SUM 1'!$B$1:$U$80</definedName>
    <definedName name="_xlnm.Print_Area" localSheetId="1">'TC GEN SUM 2'!$B$1:$U$91</definedName>
    <definedName name="SheetBorder">"Group 9"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2" i="116" l="1"/>
  <c r="L34" i="116"/>
  <c r="L29" i="116"/>
  <c r="L28" i="116"/>
  <c r="L26" i="116"/>
  <c r="B36" i="159"/>
  <c r="B34" i="159"/>
  <c r="I78" i="161"/>
  <c r="B57" i="161"/>
  <c r="B42" i="161"/>
  <c r="B77" i="161" l="1"/>
  <c r="B50" i="161" l="1"/>
  <c r="B74" i="161"/>
  <c r="B73" i="161"/>
  <c r="B49" i="161"/>
  <c r="B64" i="161"/>
  <c r="B63" i="161"/>
  <c r="B67" i="161"/>
  <c r="B33" i="161"/>
  <c r="B37" i="161"/>
  <c r="B28" i="161" l="1"/>
  <c r="B17" i="161"/>
  <c r="Y66" i="9"/>
  <c r="AA66" i="9" s="1"/>
  <c r="Y63" i="9"/>
  <c r="AA63" i="9" s="1"/>
  <c r="W64" i="9"/>
  <c r="AC66" i="9"/>
  <c r="AB66" i="9"/>
  <c r="Z66" i="9"/>
  <c r="AC63" i="9"/>
  <c r="AB63" i="9"/>
  <c r="Z63" i="9"/>
  <c r="U26" i="116"/>
  <c r="L3" i="116"/>
  <c r="M52" i="116"/>
  <c r="R48" i="116"/>
  <c r="R36" i="116"/>
  <c r="M36" i="116" s="1"/>
  <c r="R42" i="116"/>
  <c r="R24" i="116"/>
  <c r="R8" i="116"/>
  <c r="M8" i="116" s="1"/>
  <c r="R10" i="116"/>
  <c r="M68" i="116"/>
  <c r="M30" i="116"/>
  <c r="M18" i="116"/>
  <c r="M21" i="165"/>
  <c r="M11" i="165"/>
  <c r="M76" i="116"/>
  <c r="M75" i="116"/>
  <c r="M74" i="116"/>
  <c r="M72" i="116"/>
  <c r="M65" i="116"/>
  <c r="M59" i="116"/>
  <c r="M53" i="116"/>
  <c r="M48" i="116"/>
  <c r="M42" i="116"/>
  <c r="M24" i="116"/>
  <c r="B52" i="159"/>
  <c r="B59" i="133"/>
  <c r="T60" i="116" l="1"/>
  <c r="U60" i="116"/>
  <c r="S60" i="116"/>
  <c r="Q60" i="116"/>
  <c r="P60" i="116"/>
  <c r="S72" i="164"/>
  <c r="S77" i="164" s="1"/>
  <c r="L67" i="134"/>
  <c r="L65" i="134"/>
  <c r="L15" i="134"/>
  <c r="L5" i="134"/>
  <c r="L4" i="134"/>
  <c r="L1" i="134"/>
  <c r="L74" i="133"/>
  <c r="L68" i="134" s="1"/>
  <c r="L15" i="133"/>
  <c r="L5" i="133"/>
  <c r="L4" i="133"/>
  <c r="L1" i="133"/>
  <c r="L74" i="120"/>
  <c r="L15" i="120"/>
  <c r="L5" i="120"/>
  <c r="L4" i="120"/>
  <c r="L1" i="120"/>
  <c r="L74" i="9"/>
  <c r="L66" i="134" s="1"/>
  <c r="L69" i="134" l="1"/>
  <c r="L74" i="134" s="1"/>
  <c r="F60" i="116" s="1"/>
  <c r="R60" i="116" s="1"/>
  <c r="M60" i="116" s="1"/>
  <c r="B21" i="159"/>
  <c r="B19" i="159"/>
  <c r="B18" i="159"/>
  <c r="AE66" i="134" l="1"/>
  <c r="AD66" i="134"/>
  <c r="AE64" i="134"/>
  <c r="AD64" i="134"/>
  <c r="AE63" i="134"/>
  <c r="AD63" i="134"/>
  <c r="AE62" i="134"/>
  <c r="AD62" i="134"/>
  <c r="AE61" i="134"/>
  <c r="AD61" i="134"/>
  <c r="AE60" i="134"/>
  <c r="AD60" i="134"/>
  <c r="AE59" i="134"/>
  <c r="AD59" i="134"/>
  <c r="AE58" i="134"/>
  <c r="AD58" i="134"/>
  <c r="AE57" i="134"/>
  <c r="AD57" i="134"/>
  <c r="AE56" i="134"/>
  <c r="AD56" i="134"/>
  <c r="AE55" i="134"/>
  <c r="AD55" i="134"/>
  <c r="AE54" i="134"/>
  <c r="AD54" i="134"/>
  <c r="AE53" i="134"/>
  <c r="AD53" i="134"/>
  <c r="AE52" i="134"/>
  <c r="AD52" i="134"/>
  <c r="AE51" i="134"/>
  <c r="AD51" i="134"/>
  <c r="AE50" i="134"/>
  <c r="AD50" i="134"/>
  <c r="AE49" i="134"/>
  <c r="AD49" i="134"/>
  <c r="AE48" i="134"/>
  <c r="AD48" i="134"/>
  <c r="AE47" i="134"/>
  <c r="AD47" i="134"/>
  <c r="AE46" i="134"/>
  <c r="AD46" i="134"/>
  <c r="AE45" i="134"/>
  <c r="AD45" i="134"/>
  <c r="AE44" i="134"/>
  <c r="AD44" i="134"/>
  <c r="AE43" i="134"/>
  <c r="AD43" i="134"/>
  <c r="AE42" i="134"/>
  <c r="AD42" i="134"/>
  <c r="AE41" i="134"/>
  <c r="AD41" i="134"/>
  <c r="AE40" i="134"/>
  <c r="AD40" i="134"/>
  <c r="AE39" i="134"/>
  <c r="AD39" i="134"/>
  <c r="AE38" i="134"/>
  <c r="AD38" i="134"/>
  <c r="AE37" i="134"/>
  <c r="AD37" i="134"/>
  <c r="AE36" i="134"/>
  <c r="AD36" i="134"/>
  <c r="AE35" i="134"/>
  <c r="AD35" i="134"/>
  <c r="AE34" i="134"/>
  <c r="AD34" i="134"/>
  <c r="AE33" i="134"/>
  <c r="AD33" i="134"/>
  <c r="AE32" i="134"/>
  <c r="AD32" i="134"/>
  <c r="AE31" i="134"/>
  <c r="AD31" i="134"/>
  <c r="AE30" i="134"/>
  <c r="AD30" i="134"/>
  <c r="AE29" i="134"/>
  <c r="AD29" i="134"/>
  <c r="AE28" i="134"/>
  <c r="AD28" i="134"/>
  <c r="AE27" i="134"/>
  <c r="AD27" i="134"/>
  <c r="AE26" i="134"/>
  <c r="AD26" i="134"/>
  <c r="AE25" i="134"/>
  <c r="AD25" i="134"/>
  <c r="AE24" i="134"/>
  <c r="AD24" i="134"/>
  <c r="AE23" i="134"/>
  <c r="AD23" i="134"/>
  <c r="AE22" i="134"/>
  <c r="AD22" i="134"/>
  <c r="AE21" i="134"/>
  <c r="AD21" i="134"/>
  <c r="AE20" i="134"/>
  <c r="AD20" i="134"/>
  <c r="AE19" i="134"/>
  <c r="AD19" i="134"/>
  <c r="AE18" i="134"/>
  <c r="AD18" i="134"/>
  <c r="AE17" i="134"/>
  <c r="AD17" i="134"/>
  <c r="AE16" i="134"/>
  <c r="AD16" i="134"/>
  <c r="AE15" i="134"/>
  <c r="AD15" i="134"/>
  <c r="AE5" i="134"/>
  <c r="AD5" i="134"/>
  <c r="AE4" i="134"/>
  <c r="AD4" i="134"/>
  <c r="AE1" i="134"/>
  <c r="AD1" i="134"/>
  <c r="AE72" i="133"/>
  <c r="AD72" i="133"/>
  <c r="AE71" i="133"/>
  <c r="AD71" i="133"/>
  <c r="AE70" i="133"/>
  <c r="AD70" i="133"/>
  <c r="AE69" i="133"/>
  <c r="AD69" i="133"/>
  <c r="AE68" i="133"/>
  <c r="AD68" i="133"/>
  <c r="AE64" i="133"/>
  <c r="AD64" i="133"/>
  <c r="AE63" i="133"/>
  <c r="AD63" i="133"/>
  <c r="AE62" i="133"/>
  <c r="AD62" i="133"/>
  <c r="AE61" i="133"/>
  <c r="AD61" i="133"/>
  <c r="AE60" i="133"/>
  <c r="AD60" i="133"/>
  <c r="AE58" i="133"/>
  <c r="AD58" i="133"/>
  <c r="AE57" i="133"/>
  <c r="AD57" i="133"/>
  <c r="AE56" i="133"/>
  <c r="AD56" i="133"/>
  <c r="AE55" i="133"/>
  <c r="AD55" i="133"/>
  <c r="AE54" i="133"/>
  <c r="AD54" i="133"/>
  <c r="AE53" i="133"/>
  <c r="AD53" i="133"/>
  <c r="AE52" i="133"/>
  <c r="AD52" i="133"/>
  <c r="AE51" i="133"/>
  <c r="AD51" i="133"/>
  <c r="AE50" i="133"/>
  <c r="AD50" i="133"/>
  <c r="AE49" i="133"/>
  <c r="AD49" i="133"/>
  <c r="AE48" i="133"/>
  <c r="AD48" i="133"/>
  <c r="AE47" i="133"/>
  <c r="AD47" i="133"/>
  <c r="AE46" i="133"/>
  <c r="AD46" i="133"/>
  <c r="AE45" i="133"/>
  <c r="AD45" i="133"/>
  <c r="AE44" i="133"/>
  <c r="AD44" i="133"/>
  <c r="AE43" i="133"/>
  <c r="AD43" i="133"/>
  <c r="AE42" i="133"/>
  <c r="AD42" i="133"/>
  <c r="AE41" i="133"/>
  <c r="AD41" i="133"/>
  <c r="AE40" i="133"/>
  <c r="AD40" i="133"/>
  <c r="AE39" i="133"/>
  <c r="AD39" i="133"/>
  <c r="AE38" i="133"/>
  <c r="AD38" i="133"/>
  <c r="AE37" i="133"/>
  <c r="AD37" i="133"/>
  <c r="AE36" i="133"/>
  <c r="AD36" i="133"/>
  <c r="AE35" i="133"/>
  <c r="AD35" i="133"/>
  <c r="AE34" i="133"/>
  <c r="AD34" i="133"/>
  <c r="AE33" i="133"/>
  <c r="AD33" i="133"/>
  <c r="AE32" i="133"/>
  <c r="AD32" i="133"/>
  <c r="AE31" i="133"/>
  <c r="AD31" i="133"/>
  <c r="AE30" i="133"/>
  <c r="AD30" i="133"/>
  <c r="AE29" i="133"/>
  <c r="AD29" i="133"/>
  <c r="AE28" i="133"/>
  <c r="AD28" i="133"/>
  <c r="AE27" i="133"/>
  <c r="AD27" i="133"/>
  <c r="AE26" i="133"/>
  <c r="AD26" i="133"/>
  <c r="AE25" i="133"/>
  <c r="AD25" i="133"/>
  <c r="AE24" i="133"/>
  <c r="AD24" i="133"/>
  <c r="AE23" i="133"/>
  <c r="AD23" i="133"/>
  <c r="AE22" i="133"/>
  <c r="AD22" i="133"/>
  <c r="AE21" i="133"/>
  <c r="AD21" i="133"/>
  <c r="AE20" i="133"/>
  <c r="AD20" i="133"/>
  <c r="AE19" i="133"/>
  <c r="AD19" i="133"/>
  <c r="AE18" i="133"/>
  <c r="AD18" i="133"/>
  <c r="AE17" i="133"/>
  <c r="AD17" i="133"/>
  <c r="AE16" i="133"/>
  <c r="AD16" i="133"/>
  <c r="AE15" i="133"/>
  <c r="AD15" i="133"/>
  <c r="AE5" i="133"/>
  <c r="AD5" i="133"/>
  <c r="AE4" i="133"/>
  <c r="AD4" i="133"/>
  <c r="AE1" i="133"/>
  <c r="AD1" i="133"/>
  <c r="AE73" i="120"/>
  <c r="AE74" i="120" s="1"/>
  <c r="AE67" i="134" s="1"/>
  <c r="AD73" i="120"/>
  <c r="AD74" i="120"/>
  <c r="AD67" i="134" s="1"/>
  <c r="AE15" i="120"/>
  <c r="AD15" i="120"/>
  <c r="AE5" i="120"/>
  <c r="AD5" i="120"/>
  <c r="AE4" i="120"/>
  <c r="AD4" i="120"/>
  <c r="AE1" i="120"/>
  <c r="AD1" i="120"/>
  <c r="T32" i="116"/>
  <c r="S32" i="116"/>
  <c r="Q32" i="116"/>
  <c r="P32" i="116"/>
  <c r="Q77" i="162"/>
  <c r="K32" i="116" s="1"/>
  <c r="M32" i="116" l="1"/>
  <c r="R32" i="116"/>
  <c r="AD65" i="134"/>
  <c r="AE65" i="134"/>
  <c r="T27" i="165"/>
  <c r="T26" i="165"/>
  <c r="T25" i="165"/>
  <c r="T24" i="165"/>
  <c r="S26" i="165"/>
  <c r="S25" i="165"/>
  <c r="R23" i="165"/>
  <c r="M23" i="165" s="1"/>
  <c r="Q27" i="165"/>
  <c r="Q26" i="165"/>
  <c r="Q25" i="165"/>
  <c r="Q24" i="165"/>
  <c r="P27" i="165"/>
  <c r="P26" i="165"/>
  <c r="P25" i="165"/>
  <c r="P24" i="165"/>
  <c r="T19" i="165"/>
  <c r="T22" i="165"/>
  <c r="S22" i="165"/>
  <c r="Q22" i="165"/>
  <c r="P22" i="165"/>
  <c r="D73" i="116"/>
  <c r="R73" i="116" s="1"/>
  <c r="M73" i="116" s="1"/>
  <c r="T20" i="165"/>
  <c r="S20" i="165"/>
  <c r="Q20" i="165"/>
  <c r="P20" i="165"/>
  <c r="Q19" i="165"/>
  <c r="P19" i="165"/>
  <c r="Q18" i="165"/>
  <c r="P18" i="165"/>
  <c r="T65" i="134"/>
  <c r="U65" i="134"/>
  <c r="V65" i="134"/>
  <c r="W65" i="134"/>
  <c r="X65" i="134"/>
  <c r="Y65" i="134"/>
  <c r="AC18" i="134"/>
  <c r="AC19" i="134"/>
  <c r="AC20" i="134"/>
  <c r="AC21" i="134"/>
  <c r="AC22" i="134"/>
  <c r="AC23" i="134"/>
  <c r="AC24" i="134"/>
  <c r="AC25" i="134"/>
  <c r="AC26" i="134"/>
  <c r="AC27" i="134"/>
  <c r="AC28" i="134"/>
  <c r="AC29" i="134"/>
  <c r="AC30" i="134"/>
  <c r="AC31" i="134"/>
  <c r="AC32" i="134"/>
  <c r="AC33" i="134"/>
  <c r="AC34" i="134"/>
  <c r="AC35" i="134"/>
  <c r="AC36" i="134"/>
  <c r="AC37" i="134"/>
  <c r="AC38" i="134"/>
  <c r="AC39" i="134"/>
  <c r="AC40" i="134"/>
  <c r="AC41" i="134"/>
  <c r="AC42" i="134"/>
  <c r="AC43" i="134"/>
  <c r="AC44" i="134"/>
  <c r="AC45" i="134"/>
  <c r="AC46" i="134"/>
  <c r="AC47" i="134"/>
  <c r="AC48" i="134"/>
  <c r="AC49" i="134"/>
  <c r="AC50" i="134"/>
  <c r="AC51" i="134"/>
  <c r="AC52" i="134"/>
  <c r="AC53" i="134"/>
  <c r="AC54" i="134"/>
  <c r="AC55" i="134"/>
  <c r="AC56" i="134"/>
  <c r="AC57" i="134"/>
  <c r="AC58" i="134"/>
  <c r="AC59" i="134"/>
  <c r="AC60" i="134"/>
  <c r="AC61" i="134"/>
  <c r="AC62" i="134"/>
  <c r="AC63" i="134"/>
  <c r="AC64" i="134"/>
  <c r="AC17" i="134"/>
  <c r="AC16" i="134"/>
  <c r="AC73" i="133"/>
  <c r="AC72" i="133"/>
  <c r="AC71" i="133"/>
  <c r="AC70" i="133"/>
  <c r="AC69" i="133"/>
  <c r="AC68" i="133"/>
  <c r="AC64" i="133"/>
  <c r="AC63" i="133"/>
  <c r="AC62" i="133"/>
  <c r="AC61" i="133"/>
  <c r="AC60" i="133"/>
  <c r="AC58" i="133"/>
  <c r="AC57" i="133"/>
  <c r="AC56" i="133"/>
  <c r="AC55" i="133"/>
  <c r="AC54" i="133"/>
  <c r="AC53" i="133"/>
  <c r="AC52" i="133"/>
  <c r="AC51" i="133"/>
  <c r="AC50" i="133"/>
  <c r="AC49" i="133"/>
  <c r="AC48" i="133"/>
  <c r="AC47" i="133"/>
  <c r="AC46" i="133"/>
  <c r="AC45" i="133"/>
  <c r="AC44" i="133"/>
  <c r="AC43" i="133"/>
  <c r="AC42" i="133"/>
  <c r="AC41" i="133"/>
  <c r="AC40" i="133"/>
  <c r="AC39" i="133"/>
  <c r="AC38" i="133"/>
  <c r="AC37" i="133"/>
  <c r="AC36" i="133"/>
  <c r="AC35" i="133"/>
  <c r="AC34" i="133"/>
  <c r="AC33" i="133"/>
  <c r="AC32" i="133"/>
  <c r="AC31" i="133"/>
  <c r="AC30" i="133"/>
  <c r="AC29" i="133"/>
  <c r="AC28" i="133"/>
  <c r="AC27" i="133"/>
  <c r="AC26" i="133"/>
  <c r="AC25" i="133"/>
  <c r="AC24" i="133"/>
  <c r="AC23" i="133"/>
  <c r="AC22" i="133"/>
  <c r="AC21" i="133"/>
  <c r="AC20" i="133"/>
  <c r="AC19" i="133"/>
  <c r="AC18" i="133"/>
  <c r="AC17" i="133"/>
  <c r="AC16" i="133"/>
  <c r="AC73" i="120"/>
  <c r="AC72" i="120"/>
  <c r="AC71" i="120"/>
  <c r="AC70" i="120"/>
  <c r="AC69" i="120"/>
  <c r="AC68" i="120"/>
  <c r="AC67" i="120"/>
  <c r="AC66" i="120"/>
  <c r="AC65" i="120"/>
  <c r="AC64" i="120"/>
  <c r="AC63" i="120"/>
  <c r="AC62" i="120"/>
  <c r="AC61" i="120"/>
  <c r="AC60" i="120"/>
  <c r="AC59" i="120"/>
  <c r="AC58" i="120"/>
  <c r="AC57" i="120"/>
  <c r="AC56" i="120"/>
  <c r="AC55" i="120"/>
  <c r="AC54" i="120"/>
  <c r="AC53" i="120"/>
  <c r="AC52" i="120"/>
  <c r="AC51" i="120"/>
  <c r="AC50" i="120"/>
  <c r="AC49" i="120"/>
  <c r="AC48" i="120"/>
  <c r="AC47" i="120"/>
  <c r="AC46" i="120"/>
  <c r="AC45" i="120"/>
  <c r="AC44" i="120"/>
  <c r="AC43" i="120"/>
  <c r="AC42" i="120"/>
  <c r="AC41" i="120"/>
  <c r="AC40" i="120"/>
  <c r="AC39" i="120"/>
  <c r="AC38" i="120"/>
  <c r="AC37" i="120"/>
  <c r="AC36" i="120"/>
  <c r="AC35" i="120"/>
  <c r="AC34" i="120"/>
  <c r="AC33" i="120"/>
  <c r="AC32" i="120"/>
  <c r="AC31" i="120"/>
  <c r="AC30" i="120"/>
  <c r="AC29" i="120"/>
  <c r="AC28" i="120"/>
  <c r="AC27" i="120"/>
  <c r="AC26" i="120"/>
  <c r="AC25" i="120"/>
  <c r="AC24" i="120"/>
  <c r="AC23" i="120"/>
  <c r="AC22" i="120"/>
  <c r="AC21" i="120"/>
  <c r="AC20" i="120"/>
  <c r="AC19" i="120"/>
  <c r="AC18" i="120"/>
  <c r="AC17" i="120"/>
  <c r="AC16" i="120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4" i="9"/>
  <c r="AC65" i="9"/>
  <c r="AC67" i="9"/>
  <c r="AC68" i="9"/>
  <c r="AC69" i="9"/>
  <c r="AC70" i="9"/>
  <c r="AC71" i="9"/>
  <c r="AC72" i="9"/>
  <c r="AC73" i="9"/>
  <c r="AC17" i="9"/>
  <c r="AC16" i="9"/>
  <c r="Z18" i="134"/>
  <c r="Z19" i="134"/>
  <c r="Z20" i="134"/>
  <c r="Z21" i="134"/>
  <c r="Z22" i="134"/>
  <c r="Z23" i="134"/>
  <c r="Z24" i="134"/>
  <c r="Z25" i="134"/>
  <c r="Z26" i="134"/>
  <c r="Z27" i="134"/>
  <c r="Z28" i="134"/>
  <c r="Z29" i="134"/>
  <c r="Z30" i="134"/>
  <c r="Z31" i="134"/>
  <c r="Z32" i="134"/>
  <c r="Z33" i="134"/>
  <c r="Z34" i="134"/>
  <c r="Z35" i="134"/>
  <c r="Z36" i="134"/>
  <c r="Z37" i="134"/>
  <c r="Z38" i="134"/>
  <c r="Z39" i="134"/>
  <c r="Z40" i="134"/>
  <c r="Z41" i="134"/>
  <c r="Z42" i="134"/>
  <c r="Z43" i="134"/>
  <c r="Z44" i="134"/>
  <c r="Z45" i="134"/>
  <c r="Z46" i="134"/>
  <c r="Z47" i="134"/>
  <c r="Z48" i="134"/>
  <c r="Z49" i="134"/>
  <c r="Z50" i="134"/>
  <c r="Z51" i="134"/>
  <c r="Z52" i="134"/>
  <c r="Z53" i="134"/>
  <c r="Z54" i="134"/>
  <c r="Z55" i="134"/>
  <c r="Z56" i="134"/>
  <c r="Z57" i="134"/>
  <c r="Z58" i="134"/>
  <c r="Z59" i="134"/>
  <c r="Z60" i="134"/>
  <c r="Z61" i="134"/>
  <c r="Z62" i="134"/>
  <c r="Z63" i="134"/>
  <c r="Z64" i="134"/>
  <c r="Z17" i="134"/>
  <c r="Z16" i="134"/>
  <c r="Z73" i="133"/>
  <c r="AD73" i="133" s="1"/>
  <c r="AD74" i="133" s="1"/>
  <c r="AD68" i="134" s="1"/>
  <c r="Z72" i="133"/>
  <c r="Z71" i="133"/>
  <c r="Z70" i="133"/>
  <c r="Z69" i="133"/>
  <c r="Z68" i="133"/>
  <c r="Z64" i="133"/>
  <c r="Z63" i="133"/>
  <c r="Z62" i="133"/>
  <c r="Z61" i="133"/>
  <c r="Z60" i="133"/>
  <c r="Z58" i="133"/>
  <c r="Z57" i="133"/>
  <c r="Z56" i="133"/>
  <c r="Z55" i="133"/>
  <c r="Z54" i="133"/>
  <c r="Z53" i="133"/>
  <c r="Z52" i="133"/>
  <c r="Z51" i="133"/>
  <c r="Z50" i="133"/>
  <c r="Z49" i="133"/>
  <c r="Z48" i="133"/>
  <c r="Z47" i="133"/>
  <c r="Z46" i="133"/>
  <c r="Z45" i="133"/>
  <c r="Z44" i="133"/>
  <c r="Z43" i="133"/>
  <c r="Z42" i="133"/>
  <c r="Z41" i="133"/>
  <c r="Z40" i="133"/>
  <c r="Z39" i="133"/>
  <c r="Z38" i="133"/>
  <c r="Z37" i="133"/>
  <c r="Z36" i="133"/>
  <c r="Z35" i="133"/>
  <c r="Z34" i="133"/>
  <c r="Z33" i="133"/>
  <c r="Z32" i="133"/>
  <c r="Z31" i="133"/>
  <c r="Z30" i="133"/>
  <c r="Z29" i="133"/>
  <c r="Z28" i="133"/>
  <c r="Z27" i="133"/>
  <c r="Z26" i="133"/>
  <c r="Z25" i="133"/>
  <c r="Z24" i="133"/>
  <c r="Z23" i="133"/>
  <c r="Z22" i="133"/>
  <c r="Z21" i="133"/>
  <c r="Z20" i="133"/>
  <c r="Z19" i="133"/>
  <c r="Z18" i="133"/>
  <c r="Z17" i="133"/>
  <c r="Z16" i="133"/>
  <c r="Z73" i="120"/>
  <c r="Z72" i="120"/>
  <c r="Z71" i="120"/>
  <c r="Z70" i="120"/>
  <c r="Z66" i="120"/>
  <c r="Z59" i="120"/>
  <c r="Z58" i="120"/>
  <c r="Z57" i="120"/>
  <c r="Z50" i="120"/>
  <c r="Z49" i="120"/>
  <c r="Z46" i="120"/>
  <c r="Z45" i="120"/>
  <c r="Z42" i="120"/>
  <c r="Z41" i="120"/>
  <c r="Z40" i="120"/>
  <c r="Z39" i="120"/>
  <c r="Z38" i="120"/>
  <c r="Z32" i="120"/>
  <c r="Z31" i="120"/>
  <c r="Z27" i="120"/>
  <c r="Z23" i="120"/>
  <c r="Z22" i="120"/>
  <c r="Z21" i="120"/>
  <c r="Z16" i="120"/>
  <c r="Z20" i="9"/>
  <c r="Z30" i="9"/>
  <c r="Z31" i="9"/>
  <c r="Z32" i="9"/>
  <c r="Z33" i="9"/>
  <c r="Z34" i="9"/>
  <c r="Z35" i="9"/>
  <c r="Z36" i="9"/>
  <c r="Z43" i="9"/>
  <c r="Z45" i="9"/>
  <c r="Z47" i="9"/>
  <c r="Z48" i="9"/>
  <c r="Z49" i="9"/>
  <c r="Z50" i="9"/>
  <c r="Z51" i="9"/>
  <c r="Z52" i="9"/>
  <c r="Z59" i="9"/>
  <c r="Z60" i="9"/>
  <c r="Z67" i="9"/>
  <c r="Z68" i="9"/>
  <c r="Z69" i="9"/>
  <c r="Z70" i="9"/>
  <c r="Z71" i="9"/>
  <c r="Z72" i="9"/>
  <c r="Z73" i="9"/>
  <c r="Z16" i="9"/>
  <c r="AB18" i="134"/>
  <c r="AB19" i="134"/>
  <c r="AB20" i="134"/>
  <c r="AB21" i="134"/>
  <c r="AB22" i="134"/>
  <c r="AB23" i="134"/>
  <c r="AB24" i="134"/>
  <c r="AB25" i="134"/>
  <c r="AB26" i="134"/>
  <c r="AB27" i="134"/>
  <c r="AB28" i="134"/>
  <c r="AB29" i="134"/>
  <c r="AB30" i="134"/>
  <c r="AB31" i="134"/>
  <c r="AB32" i="134"/>
  <c r="AB33" i="134"/>
  <c r="AB34" i="134"/>
  <c r="AB35" i="134"/>
  <c r="AB36" i="134"/>
  <c r="AB37" i="134"/>
  <c r="AB38" i="134"/>
  <c r="AB39" i="134"/>
  <c r="AB40" i="134"/>
  <c r="AB41" i="134"/>
  <c r="AB42" i="134"/>
  <c r="AB43" i="134"/>
  <c r="AB44" i="134"/>
  <c r="AB45" i="134"/>
  <c r="AB46" i="134"/>
  <c r="AB47" i="134"/>
  <c r="AB48" i="134"/>
  <c r="AB49" i="134"/>
  <c r="AB50" i="134"/>
  <c r="AB51" i="134"/>
  <c r="AB52" i="134"/>
  <c r="AB53" i="134"/>
  <c r="AB54" i="134"/>
  <c r="AB55" i="134"/>
  <c r="AB56" i="134"/>
  <c r="AB57" i="134"/>
  <c r="AB58" i="134"/>
  <c r="AB59" i="134"/>
  <c r="AB60" i="134"/>
  <c r="AB61" i="134"/>
  <c r="AB62" i="134"/>
  <c r="AB63" i="134"/>
  <c r="AB64" i="134"/>
  <c r="AB17" i="134"/>
  <c r="AB16" i="134"/>
  <c r="AB73" i="133"/>
  <c r="AB72" i="133"/>
  <c r="AB71" i="133"/>
  <c r="AB70" i="133"/>
  <c r="AB69" i="133"/>
  <c r="AB68" i="133"/>
  <c r="AB64" i="133"/>
  <c r="AB63" i="133"/>
  <c r="AB62" i="133"/>
  <c r="AB61" i="133"/>
  <c r="AB60" i="133"/>
  <c r="AB58" i="133"/>
  <c r="AB57" i="133"/>
  <c r="AB56" i="133"/>
  <c r="AB55" i="133"/>
  <c r="AB54" i="133"/>
  <c r="AB53" i="133"/>
  <c r="AB52" i="133"/>
  <c r="AB51" i="133"/>
  <c r="AB50" i="133"/>
  <c r="AB49" i="133"/>
  <c r="AB48" i="133"/>
  <c r="AB47" i="133"/>
  <c r="AB46" i="133"/>
  <c r="AB45" i="133"/>
  <c r="AB44" i="133"/>
  <c r="AB43" i="133"/>
  <c r="AB42" i="133"/>
  <c r="AB41" i="133"/>
  <c r="AB40" i="133"/>
  <c r="AB39" i="133"/>
  <c r="AB38" i="133"/>
  <c r="AB37" i="133"/>
  <c r="AB36" i="133"/>
  <c r="AB35" i="133"/>
  <c r="AB34" i="133"/>
  <c r="AB33" i="133"/>
  <c r="AB32" i="133"/>
  <c r="AB31" i="133"/>
  <c r="AB30" i="133"/>
  <c r="AB29" i="133"/>
  <c r="AB28" i="133"/>
  <c r="AB27" i="133"/>
  <c r="AB26" i="133"/>
  <c r="AB25" i="133"/>
  <c r="AB24" i="133"/>
  <c r="AB23" i="133"/>
  <c r="AB22" i="133"/>
  <c r="AB21" i="133"/>
  <c r="AB20" i="133"/>
  <c r="AB19" i="133"/>
  <c r="AB18" i="133"/>
  <c r="AB17" i="133"/>
  <c r="AB16" i="133"/>
  <c r="AB73" i="120"/>
  <c r="AB72" i="120"/>
  <c r="AB71" i="120"/>
  <c r="AB69" i="120"/>
  <c r="AB68" i="120"/>
  <c r="AB67" i="120"/>
  <c r="AB65" i="120"/>
  <c r="AB64" i="120"/>
  <c r="AB63" i="120"/>
  <c r="AB62" i="120"/>
  <c r="AB61" i="120"/>
  <c r="AB60" i="120"/>
  <c r="AB59" i="120"/>
  <c r="AB56" i="120"/>
  <c r="AB55" i="120"/>
  <c r="AB54" i="120"/>
  <c r="AB53" i="120"/>
  <c r="AB52" i="120"/>
  <c r="AB51" i="120"/>
  <c r="AB50" i="120"/>
  <c r="AB48" i="120"/>
  <c r="AB47" i="120"/>
  <c r="AB44" i="120"/>
  <c r="AB43" i="120"/>
  <c r="AB42" i="120"/>
  <c r="AB41" i="120"/>
  <c r="AB40" i="120"/>
  <c r="AB37" i="120"/>
  <c r="AB36" i="120"/>
  <c r="AB35" i="120"/>
  <c r="AB34" i="120"/>
  <c r="AB33" i="120"/>
  <c r="AB32" i="120"/>
  <c r="AB31" i="120"/>
  <c r="AB30" i="120"/>
  <c r="AB29" i="120"/>
  <c r="AB28" i="120"/>
  <c r="AB27" i="120"/>
  <c r="AB26" i="120"/>
  <c r="AB25" i="120"/>
  <c r="AB24" i="120"/>
  <c r="AB23" i="120"/>
  <c r="AB22" i="120"/>
  <c r="AB21" i="120"/>
  <c r="AB20" i="120"/>
  <c r="AB19" i="120"/>
  <c r="AB18" i="120"/>
  <c r="AB17" i="120"/>
  <c r="AB16" i="120"/>
  <c r="AB18" i="9"/>
  <c r="AB19" i="9"/>
  <c r="AB20" i="9"/>
  <c r="AB21" i="9"/>
  <c r="AB22" i="9"/>
  <c r="AB23" i="9"/>
  <c r="AB24" i="9"/>
  <c r="AB25" i="9"/>
  <c r="AB26" i="9"/>
  <c r="AB27" i="9"/>
  <c r="AB28" i="9"/>
  <c r="AB29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4" i="9"/>
  <c r="AB65" i="9"/>
  <c r="AB67" i="9"/>
  <c r="AB68" i="9"/>
  <c r="AB69" i="9"/>
  <c r="AB70" i="9"/>
  <c r="AB71" i="9"/>
  <c r="AB72" i="9"/>
  <c r="AB73" i="9"/>
  <c r="AB17" i="9"/>
  <c r="AB16" i="9"/>
  <c r="AA18" i="134"/>
  <c r="AA19" i="134"/>
  <c r="AA20" i="134"/>
  <c r="AA65" i="134" s="1"/>
  <c r="AA21" i="134"/>
  <c r="AA22" i="134"/>
  <c r="AA23" i="134"/>
  <c r="AA24" i="134"/>
  <c r="AA25" i="134"/>
  <c r="AA26" i="134"/>
  <c r="AA27" i="134"/>
  <c r="AA28" i="134"/>
  <c r="AA29" i="134"/>
  <c r="AA30" i="134"/>
  <c r="AA31" i="134"/>
  <c r="AA32" i="134"/>
  <c r="AA33" i="134"/>
  <c r="AA34" i="134"/>
  <c r="AA35" i="134"/>
  <c r="AA36" i="134"/>
  <c r="AA37" i="134"/>
  <c r="AA38" i="134"/>
  <c r="AA39" i="134"/>
  <c r="AA40" i="134"/>
  <c r="AA41" i="134"/>
  <c r="AA42" i="134"/>
  <c r="AA43" i="134"/>
  <c r="AA44" i="134"/>
  <c r="AA45" i="134"/>
  <c r="AA46" i="134"/>
  <c r="AA47" i="134"/>
  <c r="AA48" i="134"/>
  <c r="AA49" i="134"/>
  <c r="AA50" i="134"/>
  <c r="AA51" i="134"/>
  <c r="AA52" i="134"/>
  <c r="AA53" i="134"/>
  <c r="AA54" i="134"/>
  <c r="AA55" i="134"/>
  <c r="AA56" i="134"/>
  <c r="AA57" i="134"/>
  <c r="AA58" i="134"/>
  <c r="AA59" i="134"/>
  <c r="AA60" i="134"/>
  <c r="AA61" i="134"/>
  <c r="AA62" i="134"/>
  <c r="AA63" i="134"/>
  <c r="AA64" i="134"/>
  <c r="AA17" i="134"/>
  <c r="AA16" i="134"/>
  <c r="T15" i="134"/>
  <c r="U15" i="134"/>
  <c r="V15" i="134"/>
  <c r="W15" i="134"/>
  <c r="X15" i="134"/>
  <c r="Y15" i="134"/>
  <c r="Z15" i="134"/>
  <c r="AA15" i="134"/>
  <c r="AB15" i="134"/>
  <c r="AC15" i="134"/>
  <c r="T5" i="134"/>
  <c r="U5" i="134"/>
  <c r="V5" i="134"/>
  <c r="W5" i="134"/>
  <c r="X5" i="134"/>
  <c r="Y5" i="134"/>
  <c r="Z5" i="134"/>
  <c r="AA5" i="134"/>
  <c r="AB5" i="134"/>
  <c r="AC5" i="134"/>
  <c r="T4" i="134"/>
  <c r="U4" i="134"/>
  <c r="V4" i="134"/>
  <c r="W4" i="134"/>
  <c r="X4" i="134"/>
  <c r="Y4" i="134"/>
  <c r="Z4" i="134"/>
  <c r="AA4" i="134"/>
  <c r="AB4" i="134"/>
  <c r="AC4" i="134"/>
  <c r="T1" i="134"/>
  <c r="U1" i="134"/>
  <c r="V1" i="134"/>
  <c r="W1" i="134"/>
  <c r="X1" i="134"/>
  <c r="Y1" i="134"/>
  <c r="Z1" i="134"/>
  <c r="AA1" i="134"/>
  <c r="AB1" i="134"/>
  <c r="AC1" i="134"/>
  <c r="AA73" i="133"/>
  <c r="AE73" i="133" s="1"/>
  <c r="AE74" i="133" s="1"/>
  <c r="AE68" i="134" s="1"/>
  <c r="AA72" i="133"/>
  <c r="AA71" i="133"/>
  <c r="AA70" i="133"/>
  <c r="AA69" i="133"/>
  <c r="AA68" i="133"/>
  <c r="AA64" i="133"/>
  <c r="AA63" i="133"/>
  <c r="AA62" i="133"/>
  <c r="AA61" i="133"/>
  <c r="AA60" i="133"/>
  <c r="AA58" i="133"/>
  <c r="AA57" i="133"/>
  <c r="AA56" i="133"/>
  <c r="AA55" i="133"/>
  <c r="AA54" i="133"/>
  <c r="AA53" i="133"/>
  <c r="AA52" i="133"/>
  <c r="AA51" i="133"/>
  <c r="AA50" i="133"/>
  <c r="AA49" i="133"/>
  <c r="AA48" i="133"/>
  <c r="AA47" i="133"/>
  <c r="AA46" i="133"/>
  <c r="AA45" i="133"/>
  <c r="AA44" i="133"/>
  <c r="AA43" i="133"/>
  <c r="AA42" i="133"/>
  <c r="AA41" i="133"/>
  <c r="AA40" i="133"/>
  <c r="AA39" i="133"/>
  <c r="AA38" i="133"/>
  <c r="AA37" i="133"/>
  <c r="AA36" i="133"/>
  <c r="AA35" i="133"/>
  <c r="AA34" i="133"/>
  <c r="AA33" i="133"/>
  <c r="AA32" i="133"/>
  <c r="AA31" i="133"/>
  <c r="AA30" i="133"/>
  <c r="AA29" i="133"/>
  <c r="AA28" i="133"/>
  <c r="AA27" i="133"/>
  <c r="AA26" i="133"/>
  <c r="AA25" i="133"/>
  <c r="AA24" i="133"/>
  <c r="AA23" i="133"/>
  <c r="AA22" i="133"/>
  <c r="AA21" i="133"/>
  <c r="AA20" i="133"/>
  <c r="AA19" i="133"/>
  <c r="AA18" i="133"/>
  <c r="AA17" i="133"/>
  <c r="AA16" i="133"/>
  <c r="AA73" i="120"/>
  <c r="AA72" i="120"/>
  <c r="AA71" i="120"/>
  <c r="AA70" i="120"/>
  <c r="AA69" i="120"/>
  <c r="AA68" i="120"/>
  <c r="AA67" i="120"/>
  <c r="AA66" i="120"/>
  <c r="AA65" i="120"/>
  <c r="AA64" i="120"/>
  <c r="AA63" i="120"/>
  <c r="AA62" i="120"/>
  <c r="AA61" i="120"/>
  <c r="AA60" i="120"/>
  <c r="AA59" i="120"/>
  <c r="AA58" i="120"/>
  <c r="AA57" i="120"/>
  <c r="AA56" i="120"/>
  <c r="AA55" i="120"/>
  <c r="AA54" i="120"/>
  <c r="AA53" i="120"/>
  <c r="AA52" i="120"/>
  <c r="AA51" i="120"/>
  <c r="AA50" i="120"/>
  <c r="AA49" i="120"/>
  <c r="AA48" i="120"/>
  <c r="AA47" i="120"/>
  <c r="AA46" i="120"/>
  <c r="AA45" i="120"/>
  <c r="AA44" i="120"/>
  <c r="AA43" i="120"/>
  <c r="AA40" i="120"/>
  <c r="AA39" i="120"/>
  <c r="AA38" i="120"/>
  <c r="AA37" i="120"/>
  <c r="AA36" i="120"/>
  <c r="AA35" i="120"/>
  <c r="AA34" i="120"/>
  <c r="AA33" i="120"/>
  <c r="AA32" i="120"/>
  <c r="AA30" i="120"/>
  <c r="AA29" i="120"/>
  <c r="AA28" i="120"/>
  <c r="AA26" i="120"/>
  <c r="AA25" i="120"/>
  <c r="AA24" i="120"/>
  <c r="AA23" i="120"/>
  <c r="AA20" i="120"/>
  <c r="AA19" i="120"/>
  <c r="AA18" i="120"/>
  <c r="AA17" i="120"/>
  <c r="AA16" i="120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3" i="9"/>
  <c r="AA34" i="9"/>
  <c r="AA35" i="9"/>
  <c r="AA36" i="9"/>
  <c r="AA37" i="9"/>
  <c r="AA38" i="9"/>
  <c r="AA39" i="9"/>
  <c r="AA40" i="9"/>
  <c r="AA41" i="9"/>
  <c r="AA42" i="9"/>
  <c r="AA44" i="9"/>
  <c r="AA45" i="9"/>
  <c r="AA46" i="9"/>
  <c r="AA48" i="9"/>
  <c r="AA49" i="9"/>
  <c r="AA50" i="9"/>
  <c r="AA52" i="9"/>
  <c r="AA53" i="9"/>
  <c r="AA54" i="9"/>
  <c r="AA55" i="9"/>
  <c r="AA56" i="9"/>
  <c r="AA57" i="9"/>
  <c r="AA58" i="9"/>
  <c r="AA59" i="9"/>
  <c r="AA61" i="9"/>
  <c r="AA62" i="9"/>
  <c r="AA64" i="9"/>
  <c r="AA65" i="9"/>
  <c r="AA67" i="9"/>
  <c r="AA68" i="9"/>
  <c r="AA69" i="9"/>
  <c r="AA70" i="9"/>
  <c r="AA71" i="9"/>
  <c r="AA72" i="9"/>
  <c r="AA73" i="9"/>
  <c r="AA17" i="9"/>
  <c r="AA16" i="9"/>
  <c r="AC15" i="120"/>
  <c r="AB15" i="120"/>
  <c r="AC5" i="120"/>
  <c r="AB5" i="120"/>
  <c r="AC4" i="120"/>
  <c r="AB4" i="120"/>
  <c r="AC1" i="120"/>
  <c r="AB1" i="120"/>
  <c r="AC15" i="133"/>
  <c r="AB15" i="133"/>
  <c r="AC5" i="133"/>
  <c r="AB5" i="133"/>
  <c r="AC4" i="133"/>
  <c r="AB4" i="133"/>
  <c r="AC1" i="133"/>
  <c r="AB1" i="133"/>
  <c r="AC74" i="133" l="1"/>
  <c r="AC68" i="134" s="1"/>
  <c r="AB74" i="133"/>
  <c r="AB68" i="134" s="1"/>
  <c r="AB65" i="134"/>
  <c r="Z65" i="134"/>
  <c r="AC65" i="134"/>
  <c r="Z74" i="133"/>
  <c r="Z68" i="134" s="1"/>
  <c r="AC74" i="120"/>
  <c r="AC67" i="134" s="1"/>
  <c r="AA74" i="133"/>
  <c r="AA68" i="134" s="1"/>
  <c r="AE69" i="134"/>
  <c r="AE71" i="134" s="1"/>
  <c r="AE74" i="134" s="1"/>
  <c r="AD69" i="134"/>
  <c r="AD71" i="134" s="1"/>
  <c r="AD74" i="134" s="1"/>
  <c r="B27" i="120"/>
  <c r="Y27" i="120"/>
  <c r="AA27" i="120" s="1"/>
  <c r="W26" i="120"/>
  <c r="Z26" i="120" s="1"/>
  <c r="Y47" i="9"/>
  <c r="AA47" i="9" s="1"/>
  <c r="B68" i="159" l="1"/>
  <c r="I95" i="159"/>
  <c r="B39" i="161"/>
  <c r="B31" i="159"/>
  <c r="B32" i="159"/>
  <c r="N40" i="164" l="1"/>
  <c r="B40" i="164"/>
  <c r="N39" i="164"/>
  <c r="B39" i="164"/>
  <c r="N24" i="164"/>
  <c r="B24" i="164"/>
  <c r="N23" i="164"/>
  <c r="B23" i="164"/>
  <c r="N31" i="164"/>
  <c r="B31" i="164"/>
  <c r="N30" i="164"/>
  <c r="B30" i="164"/>
  <c r="N19" i="164"/>
  <c r="B19" i="164"/>
  <c r="N18" i="164"/>
  <c r="B18" i="164"/>
  <c r="C7" i="165" l="1"/>
  <c r="C3" i="165"/>
  <c r="P55" i="116"/>
  <c r="T55" i="116"/>
  <c r="S55" i="116"/>
  <c r="Q55" i="116"/>
  <c r="D3" i="116"/>
  <c r="U61" i="116"/>
  <c r="U13" i="165"/>
  <c r="U12" i="165"/>
  <c r="U10" i="165"/>
  <c r="U9" i="165"/>
  <c r="U71" i="116"/>
  <c r="U70" i="116"/>
  <c r="U69" i="116"/>
  <c r="U67" i="116"/>
  <c r="U66" i="116"/>
  <c r="U64" i="116"/>
  <c r="U63" i="116"/>
  <c r="U62" i="116"/>
  <c r="L1" i="167"/>
  <c r="O1" i="167"/>
  <c r="P1" i="167"/>
  <c r="Q1" i="167"/>
  <c r="Q73" i="116" s="1"/>
  <c r="R1" i="167"/>
  <c r="L4" i="167"/>
  <c r="O4" i="167"/>
  <c r="P4" i="167"/>
  <c r="Q4" i="167"/>
  <c r="P73" i="116" s="1"/>
  <c r="R4" i="167"/>
  <c r="L5" i="167"/>
  <c r="O5" i="167"/>
  <c r="P5" i="167"/>
  <c r="Q5" i="167"/>
  <c r="T73" i="116" s="1"/>
  <c r="R5" i="167"/>
  <c r="L15" i="167"/>
  <c r="O15" i="167"/>
  <c r="P15" i="167"/>
  <c r="Q15" i="167"/>
  <c r="S73" i="116" s="1"/>
  <c r="R15" i="167"/>
  <c r="I35" i="167"/>
  <c r="I36" i="167"/>
  <c r="I37" i="167"/>
  <c r="I38" i="167"/>
  <c r="J39" i="167"/>
  <c r="M43" i="167"/>
  <c r="M44" i="167"/>
  <c r="M45" i="167"/>
  <c r="M46" i="167"/>
  <c r="N47" i="167"/>
  <c r="N48" i="167"/>
  <c r="N49" i="167"/>
  <c r="N50" i="167"/>
  <c r="O51" i="167"/>
  <c r="O52" i="167"/>
  <c r="P53" i="167"/>
  <c r="P74" i="167" s="1"/>
  <c r="P75" i="167" s="1"/>
  <c r="P76" i="167" s="1"/>
  <c r="D70" i="116" s="1"/>
  <c r="P54" i="167"/>
  <c r="M60" i="167"/>
  <c r="M61" i="167"/>
  <c r="N62" i="167"/>
  <c r="N63" i="167"/>
  <c r="N64" i="167"/>
  <c r="M68" i="167"/>
  <c r="M69" i="167"/>
  <c r="N70" i="167"/>
  <c r="N71" i="167"/>
  <c r="G74" i="167"/>
  <c r="G76" i="167" s="1"/>
  <c r="D55" i="116" s="1"/>
  <c r="R55" i="116" s="1"/>
  <c r="M55" i="116" s="1"/>
  <c r="H74" i="167"/>
  <c r="H76" i="167" s="1"/>
  <c r="D56" i="116" s="1"/>
  <c r="J74" i="167"/>
  <c r="J76" i="167" s="1"/>
  <c r="D62" i="116" s="1"/>
  <c r="K74" i="167"/>
  <c r="K76" i="167" s="1"/>
  <c r="D63" i="116" s="1"/>
  <c r="L74" i="167"/>
  <c r="L76" i="167" s="1"/>
  <c r="D64" i="116" s="1"/>
  <c r="Q74" i="167"/>
  <c r="R74" i="167"/>
  <c r="R76" i="167" s="1"/>
  <c r="Q76" i="167"/>
  <c r="O74" i="167" l="1"/>
  <c r="O75" i="167" s="1"/>
  <c r="O76" i="167" s="1"/>
  <c r="D69" i="116" s="1"/>
  <c r="I74" i="167"/>
  <c r="I76" i="167" s="1"/>
  <c r="D61" i="116" s="1"/>
  <c r="N74" i="167"/>
  <c r="N75" i="167" s="1"/>
  <c r="N76" i="167" s="1"/>
  <c r="D67" i="116" s="1"/>
  <c r="M74" i="167"/>
  <c r="M75" i="167" s="1"/>
  <c r="M76" i="167" s="1"/>
  <c r="D66" i="116" s="1"/>
  <c r="B36" i="161"/>
  <c r="B34" i="161"/>
  <c r="B31" i="161"/>
  <c r="B27" i="161"/>
  <c r="B24" i="161"/>
  <c r="B23" i="161"/>
  <c r="B22" i="161"/>
  <c r="B21" i="161"/>
  <c r="B19" i="161"/>
  <c r="B16" i="161"/>
  <c r="B40" i="161"/>
  <c r="B41" i="161"/>
  <c r="B43" i="161"/>
  <c r="B46" i="161"/>
  <c r="B48" i="161"/>
  <c r="B52" i="161"/>
  <c r="B53" i="161"/>
  <c r="B56" i="161"/>
  <c r="B58" i="161"/>
  <c r="B60" i="161"/>
  <c r="B68" i="161"/>
  <c r="B70" i="161"/>
  <c r="B24" i="159"/>
  <c r="B23" i="159"/>
  <c r="B17" i="159"/>
  <c r="B16" i="159"/>
  <c r="B33" i="159"/>
  <c r="B35" i="159"/>
  <c r="B37" i="159"/>
  <c r="B40" i="159"/>
  <c r="B43" i="159"/>
  <c r="B46" i="159"/>
  <c r="B49" i="159"/>
  <c r="B50" i="159"/>
  <c r="B51" i="159"/>
  <c r="B54" i="159"/>
  <c r="B56" i="159"/>
  <c r="B57" i="159"/>
  <c r="B60" i="159"/>
  <c r="B67" i="159"/>
  <c r="B61" i="159"/>
  <c r="B62" i="159"/>
  <c r="AC63" i="159"/>
  <c r="B65" i="159"/>
  <c r="B66" i="159"/>
  <c r="B70" i="159"/>
  <c r="B76" i="159"/>
  <c r="B80" i="159"/>
  <c r="B81" i="159"/>
  <c r="B82" i="159"/>
  <c r="B83" i="159"/>
  <c r="B84" i="159"/>
  <c r="B86" i="159"/>
  <c r="B90" i="159"/>
  <c r="W72" i="164" l="1"/>
  <c r="W77" i="164" s="1"/>
  <c r="M58" i="133" l="1"/>
  <c r="B58" i="133"/>
  <c r="B57" i="133"/>
  <c r="Q54" i="133"/>
  <c r="B54" i="133"/>
  <c r="Q53" i="133"/>
  <c r="B53" i="133"/>
  <c r="R52" i="133"/>
  <c r="B52" i="133"/>
  <c r="Q30" i="133"/>
  <c r="B30" i="133"/>
  <c r="Q29" i="133"/>
  <c r="B29" i="133"/>
  <c r="M72" i="164" l="1"/>
  <c r="M77" i="164" s="1"/>
  <c r="AA38" i="162" l="1"/>
  <c r="G38" i="162"/>
  <c r="B38" i="162"/>
  <c r="AC36" i="162"/>
  <c r="G36" i="162"/>
  <c r="B36" i="162"/>
  <c r="AB34" i="162"/>
  <c r="G34" i="162"/>
  <c r="B34" i="162"/>
  <c r="AC32" i="162"/>
  <c r="G32" i="162"/>
  <c r="B32" i="162"/>
  <c r="AA30" i="162"/>
  <c r="G30" i="162"/>
  <c r="B30" i="162"/>
  <c r="Z28" i="162"/>
  <c r="G28" i="162"/>
  <c r="B28" i="162"/>
  <c r="Z26" i="162"/>
  <c r="G26" i="162"/>
  <c r="B26" i="162"/>
  <c r="G24" i="162"/>
  <c r="B24" i="162"/>
  <c r="G22" i="162"/>
  <c r="B22" i="162"/>
  <c r="G20" i="162"/>
  <c r="B20" i="162"/>
  <c r="G19" i="162"/>
  <c r="B19" i="162"/>
  <c r="B17" i="162"/>
  <c r="B61" i="164" l="1"/>
  <c r="B38" i="164"/>
  <c r="B21" i="164"/>
  <c r="B22" i="164"/>
  <c r="S77" i="162" l="1"/>
  <c r="AC95" i="159" l="1"/>
  <c r="J95" i="159" s="1"/>
  <c r="AC14" i="159"/>
  <c r="AC4" i="159"/>
  <c r="AC3" i="159"/>
  <c r="AC1" i="159"/>
  <c r="B55" i="160"/>
  <c r="B53" i="160"/>
  <c r="B49" i="160"/>
  <c r="B42" i="160"/>
  <c r="B35" i="160"/>
  <c r="B33" i="160"/>
  <c r="B32" i="160"/>
  <c r="B30" i="160"/>
  <c r="B27" i="160"/>
  <c r="B25" i="160"/>
  <c r="B24" i="160"/>
  <c r="B23" i="160"/>
  <c r="T10" i="165" l="1"/>
  <c r="S10" i="165"/>
  <c r="Q10" i="165"/>
  <c r="P10" i="165"/>
  <c r="P71" i="116"/>
  <c r="Q71" i="116"/>
  <c r="S71" i="116"/>
  <c r="T71" i="116"/>
  <c r="T12" i="165"/>
  <c r="S12" i="165"/>
  <c r="Q12" i="165"/>
  <c r="P12" i="165"/>
  <c r="T7" i="165"/>
  <c r="S7" i="165"/>
  <c r="Q7" i="165"/>
  <c r="P7" i="165"/>
  <c r="T6" i="165"/>
  <c r="S6" i="165"/>
  <c r="Q6" i="165"/>
  <c r="P6" i="165"/>
  <c r="N58" i="164"/>
  <c r="N72" i="164" s="1"/>
  <c r="N69" i="164"/>
  <c r="N77" i="164" l="1"/>
  <c r="W77" i="162" l="1"/>
  <c r="Q21" i="116" l="1"/>
  <c r="T50" i="116"/>
  <c r="S50" i="116"/>
  <c r="Q50" i="116"/>
  <c r="P50" i="116"/>
  <c r="T27" i="116"/>
  <c r="S27" i="116"/>
  <c r="Q27" i="116"/>
  <c r="P27" i="116"/>
  <c r="Z95" i="159"/>
  <c r="J50" i="116" s="1"/>
  <c r="Z14" i="159"/>
  <c r="Z4" i="159"/>
  <c r="Z3" i="159"/>
  <c r="Z1" i="159"/>
  <c r="N95" i="159"/>
  <c r="J27" i="116" s="1"/>
  <c r="N14" i="159"/>
  <c r="N4" i="159"/>
  <c r="N3" i="159"/>
  <c r="N1" i="159"/>
  <c r="K78" i="161"/>
  <c r="Z78" i="161"/>
  <c r="I50" i="116" s="1"/>
  <c r="Z14" i="161"/>
  <c r="Z4" i="161"/>
  <c r="Z3" i="161"/>
  <c r="Z1" i="161"/>
  <c r="N78" i="161"/>
  <c r="I27" i="116" s="1"/>
  <c r="N14" i="161"/>
  <c r="N4" i="161"/>
  <c r="N3" i="161"/>
  <c r="N1" i="161"/>
  <c r="Z76" i="160" l="1"/>
  <c r="H50" i="116" s="1"/>
  <c r="R50" i="116" s="1"/>
  <c r="N76" i="160"/>
  <c r="H27" i="116" s="1"/>
  <c r="R27" i="116" s="1"/>
  <c r="B58" i="160"/>
  <c r="B37" i="160"/>
  <c r="B20" i="160"/>
  <c r="B18" i="160"/>
  <c r="B16" i="160"/>
  <c r="B71" i="164"/>
  <c r="B70" i="164"/>
  <c r="B69" i="164"/>
  <c r="B68" i="164"/>
  <c r="B67" i="164"/>
  <c r="B66" i="164"/>
  <c r="B65" i="164"/>
  <c r="B64" i="164"/>
  <c r="B63" i="164"/>
  <c r="B60" i="164"/>
  <c r="B59" i="164"/>
  <c r="B58" i="164"/>
  <c r="B57" i="164"/>
  <c r="B56" i="164"/>
  <c r="B55" i="164"/>
  <c r="B54" i="164"/>
  <c r="B53" i="164"/>
  <c r="B52" i="164"/>
  <c r="B51" i="164"/>
  <c r="B50" i="164"/>
  <c r="B49" i="164"/>
  <c r="B48" i="164"/>
  <c r="B47" i="164"/>
  <c r="B46" i="164"/>
  <c r="B45" i="164"/>
  <c r="B44" i="164"/>
  <c r="B43" i="164"/>
  <c r="B42" i="164"/>
  <c r="B37" i="164"/>
  <c r="B36" i="164"/>
  <c r="B35" i="164"/>
  <c r="B34" i="164"/>
  <c r="B33" i="164"/>
  <c r="B29" i="164"/>
  <c r="B28" i="164"/>
  <c r="B27" i="164"/>
  <c r="B26" i="164"/>
  <c r="B25" i="164"/>
  <c r="B17" i="164"/>
  <c r="B42" i="134"/>
  <c r="B41" i="134"/>
  <c r="B40" i="134"/>
  <c r="B39" i="134"/>
  <c r="B38" i="134"/>
  <c r="B37" i="134"/>
  <c r="B35" i="134"/>
  <c r="B34" i="134"/>
  <c r="B33" i="134"/>
  <c r="B32" i="134"/>
  <c r="B31" i="134"/>
  <c r="B30" i="134"/>
  <c r="B29" i="134"/>
  <c r="B28" i="134"/>
  <c r="B27" i="134"/>
  <c r="B26" i="134"/>
  <c r="B25" i="134"/>
  <c r="B24" i="134"/>
  <c r="B23" i="134"/>
  <c r="B22" i="134"/>
  <c r="B21" i="134"/>
  <c r="B20" i="134"/>
  <c r="B19" i="134"/>
  <c r="B18" i="134"/>
  <c r="B17" i="134"/>
  <c r="B61" i="133"/>
  <c r="B56" i="133"/>
  <c r="B55" i="133"/>
  <c r="B51" i="133"/>
  <c r="B49" i="133"/>
  <c r="B48" i="133"/>
  <c r="B47" i="133"/>
  <c r="B46" i="133"/>
  <c r="B45" i="133"/>
  <c r="B44" i="133"/>
  <c r="B43" i="133"/>
  <c r="B42" i="133"/>
  <c r="B41" i="133"/>
  <c r="B40" i="133"/>
  <c r="B39" i="133"/>
  <c r="B38" i="133"/>
  <c r="B37" i="133"/>
  <c r="B36" i="133"/>
  <c r="B35" i="133"/>
  <c r="B34" i="133"/>
  <c r="B33" i="133"/>
  <c r="B32" i="133"/>
  <c r="B31" i="133"/>
  <c r="B28" i="133"/>
  <c r="B27" i="133"/>
  <c r="B26" i="133"/>
  <c r="B25" i="133"/>
  <c r="B23" i="133"/>
  <c r="B22" i="133"/>
  <c r="B21" i="133"/>
  <c r="B20" i="133"/>
  <c r="B19" i="133"/>
  <c r="B18" i="133"/>
  <c r="B17" i="133"/>
  <c r="B70" i="120"/>
  <c r="B69" i="120"/>
  <c r="B68" i="120"/>
  <c r="B67" i="120"/>
  <c r="B66" i="120"/>
  <c r="B65" i="120"/>
  <c r="B64" i="120"/>
  <c r="B63" i="120"/>
  <c r="B62" i="120"/>
  <c r="B61" i="120"/>
  <c r="B60" i="120"/>
  <c r="B58" i="120"/>
  <c r="B57" i="120"/>
  <c r="B56" i="120"/>
  <c r="B55" i="120"/>
  <c r="B54" i="120"/>
  <c r="B53" i="120"/>
  <c r="B52" i="120"/>
  <c r="B51" i="120"/>
  <c r="B50" i="120"/>
  <c r="B49" i="120"/>
  <c r="B48" i="120"/>
  <c r="B47" i="120"/>
  <c r="B46" i="120"/>
  <c r="B45" i="120"/>
  <c r="B44" i="120"/>
  <c r="B43" i="120"/>
  <c r="B42" i="120"/>
  <c r="B41" i="120"/>
  <c r="B40" i="120"/>
  <c r="B39" i="120"/>
  <c r="B38" i="120"/>
  <c r="B37" i="120"/>
  <c r="B36" i="120"/>
  <c r="B35" i="120"/>
  <c r="B34" i="120"/>
  <c r="B33" i="120"/>
  <c r="B31" i="120"/>
  <c r="B30" i="120"/>
  <c r="B29" i="120"/>
  <c r="B28" i="120"/>
  <c r="B26" i="120"/>
  <c r="B25" i="120"/>
  <c r="B24" i="120"/>
  <c r="B23" i="120"/>
  <c r="B22" i="120"/>
  <c r="B21" i="120"/>
  <c r="B20" i="120"/>
  <c r="B19" i="120"/>
  <c r="B18" i="120"/>
  <c r="B17" i="120"/>
  <c r="B66" i="9"/>
  <c r="B65" i="9"/>
  <c r="B64" i="9"/>
  <c r="B63" i="9"/>
  <c r="B62" i="9"/>
  <c r="B61" i="9"/>
  <c r="B60" i="9"/>
  <c r="B59" i="9"/>
  <c r="B58" i="9"/>
  <c r="B57" i="9"/>
  <c r="B56" i="9"/>
  <c r="B55" i="9"/>
  <c r="B54" i="9"/>
  <c r="B53" i="9"/>
  <c r="B51" i="9"/>
  <c r="B50" i="9"/>
  <c r="B49" i="9"/>
  <c r="B48" i="9"/>
  <c r="B47" i="9"/>
  <c r="B46" i="9"/>
  <c r="B45" i="9"/>
  <c r="B44" i="9"/>
  <c r="B43" i="9"/>
  <c r="B42" i="9"/>
  <c r="B41" i="9"/>
  <c r="B40" i="9"/>
  <c r="B39" i="9"/>
  <c r="B38" i="9"/>
  <c r="B37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B22" i="9"/>
  <c r="B21" i="9"/>
  <c r="B19" i="9"/>
  <c r="B18" i="9"/>
  <c r="B17" i="9"/>
  <c r="B62" i="156"/>
  <c r="B61" i="156"/>
  <c r="B60" i="156"/>
  <c r="B59" i="156"/>
  <c r="B57" i="156"/>
  <c r="B56" i="156"/>
  <c r="B55" i="156"/>
  <c r="B54" i="156"/>
  <c r="B53" i="156"/>
  <c r="B52" i="156"/>
  <c r="B51" i="156"/>
  <c r="B50" i="156"/>
  <c r="B49" i="156"/>
  <c r="B48" i="156"/>
  <c r="B47" i="156"/>
  <c r="B46" i="156"/>
  <c r="B45" i="156"/>
  <c r="B43" i="156"/>
  <c r="B42" i="156"/>
  <c r="B41" i="156"/>
  <c r="B40" i="156"/>
  <c r="B39" i="156"/>
  <c r="B38" i="156"/>
  <c r="B37" i="156"/>
  <c r="B35" i="156"/>
  <c r="B34" i="156"/>
  <c r="B33" i="156"/>
  <c r="B32" i="156"/>
  <c r="B31" i="156"/>
  <c r="B30" i="156"/>
  <c r="B29" i="156"/>
  <c r="B28" i="156"/>
  <c r="B26" i="156"/>
  <c r="B25" i="156"/>
  <c r="B24" i="156"/>
  <c r="B23" i="156"/>
  <c r="B22" i="156"/>
  <c r="B21" i="156"/>
  <c r="B20" i="156"/>
  <c r="B19" i="156"/>
  <c r="B18" i="156"/>
  <c r="B17" i="156"/>
  <c r="B15" i="156"/>
  <c r="B14" i="156"/>
  <c r="B13" i="156"/>
  <c r="B12" i="156"/>
  <c r="B11" i="156"/>
  <c r="B9" i="156"/>
  <c r="B8" i="156"/>
  <c r="U8" i="165"/>
  <c r="H3" i="165"/>
  <c r="G3" i="165"/>
  <c r="D3" i="165"/>
  <c r="U28" i="116"/>
  <c r="K3" i="116"/>
  <c r="J3" i="116"/>
  <c r="I3" i="116"/>
  <c r="H3" i="116"/>
  <c r="G3" i="116"/>
  <c r="F3" i="116"/>
  <c r="E3" i="116"/>
  <c r="M27" i="116" l="1"/>
  <c r="M50" i="116"/>
  <c r="R15" i="165"/>
  <c r="M15" i="165" s="1"/>
  <c r="T14" i="165"/>
  <c r="S14" i="165"/>
  <c r="Q14" i="165"/>
  <c r="P14" i="165"/>
  <c r="T8" i="165"/>
  <c r="S8" i="165"/>
  <c r="Q8" i="165"/>
  <c r="P8" i="165"/>
  <c r="T17" i="165"/>
  <c r="Q17" i="165"/>
  <c r="P17" i="165"/>
  <c r="Q16" i="165"/>
  <c r="P16" i="165"/>
  <c r="T9" i="165"/>
  <c r="S9" i="165"/>
  <c r="Q9" i="165"/>
  <c r="P9" i="165"/>
  <c r="T13" i="165"/>
  <c r="S13" i="165"/>
  <c r="Q13" i="165"/>
  <c r="P13" i="165"/>
  <c r="R75" i="165"/>
  <c r="T70" i="116" l="1"/>
  <c r="T69" i="116"/>
  <c r="Q70" i="116"/>
  <c r="Q69" i="116"/>
  <c r="P70" i="116"/>
  <c r="P69" i="116"/>
  <c r="Q64" i="116"/>
  <c r="P64" i="116"/>
  <c r="K72" i="164"/>
  <c r="K77" i="164" s="1"/>
  <c r="H6" i="165" s="1"/>
  <c r="R6" i="165" s="1"/>
  <c r="M6" i="165" s="1"/>
  <c r="H65" i="134"/>
  <c r="I65" i="134"/>
  <c r="J65" i="134"/>
  <c r="K65" i="134"/>
  <c r="M65" i="134"/>
  <c r="O65" i="134"/>
  <c r="P65" i="134"/>
  <c r="S65" i="134"/>
  <c r="L72" i="164"/>
  <c r="L77" i="164" s="1"/>
  <c r="H7" i="165" s="1"/>
  <c r="R7" i="165" s="1"/>
  <c r="M7" i="165" s="1"/>
  <c r="P72" i="164"/>
  <c r="P77" i="164" s="1"/>
  <c r="H12" i="165" s="1"/>
  <c r="R12" i="165" s="1"/>
  <c r="M12" i="165" s="1"/>
  <c r="Q72" i="164"/>
  <c r="Q77" i="164" s="1"/>
  <c r="H13" i="165" s="1"/>
  <c r="R13" i="165" s="1"/>
  <c r="M13" i="165" s="1"/>
  <c r="H8" i="165"/>
  <c r="R8" i="165" s="1"/>
  <c r="M8" i="165" s="1"/>
  <c r="R72" i="164"/>
  <c r="R77" i="164" s="1"/>
  <c r="H14" i="165" s="1"/>
  <c r="R14" i="165" s="1"/>
  <c r="M14" i="165" s="1"/>
  <c r="U72" i="164"/>
  <c r="U77" i="164" s="1"/>
  <c r="V72" i="164"/>
  <c r="V77" i="164" s="1"/>
  <c r="X72" i="164"/>
  <c r="X77" i="164" s="1"/>
  <c r="Y72" i="164"/>
  <c r="Y77" i="164" s="1"/>
  <c r="Z72" i="164"/>
  <c r="Z77" i="164" s="1"/>
  <c r="AA72" i="164"/>
  <c r="AA77" i="164" s="1"/>
  <c r="AB72" i="164"/>
  <c r="AB74" i="164" s="1"/>
  <c r="AB77" i="164" s="1"/>
  <c r="AC72" i="164"/>
  <c r="AC74" i="164" s="1"/>
  <c r="AC77" i="164" s="1"/>
  <c r="AD72" i="164"/>
  <c r="AD74" i="164" s="1"/>
  <c r="AD77" i="164" s="1"/>
  <c r="AE72" i="164"/>
  <c r="AE77" i="164" s="1"/>
  <c r="T74" i="133" l="1"/>
  <c r="T68" i="134" s="1"/>
  <c r="S74" i="133"/>
  <c r="S68" i="134" s="1"/>
  <c r="P74" i="133"/>
  <c r="P68" i="134" s="1"/>
  <c r="O74" i="133"/>
  <c r="O68" i="134" s="1"/>
  <c r="K74" i="133"/>
  <c r="K68" i="134" s="1"/>
  <c r="Y74" i="133"/>
  <c r="Y68" i="134" s="1"/>
  <c r="J74" i="133"/>
  <c r="J68" i="134" s="1"/>
  <c r="I74" i="133"/>
  <c r="I68" i="134" s="1"/>
  <c r="H74" i="133"/>
  <c r="H68" i="134" s="1"/>
  <c r="X74" i="133"/>
  <c r="X68" i="134" s="1"/>
  <c r="W74" i="133"/>
  <c r="W68" i="134" s="1"/>
  <c r="V74" i="133"/>
  <c r="V68" i="134" s="1"/>
  <c r="U74" i="133"/>
  <c r="U68" i="134" s="1"/>
  <c r="T74" i="120"/>
  <c r="T67" i="134" s="1"/>
  <c r="S74" i="120"/>
  <c r="S67" i="134" s="1"/>
  <c r="R74" i="120"/>
  <c r="R67" i="134" s="1"/>
  <c r="Q74" i="120"/>
  <c r="Q67" i="134" s="1"/>
  <c r="P74" i="120"/>
  <c r="P67" i="134" s="1"/>
  <c r="O74" i="120"/>
  <c r="O67" i="134" s="1"/>
  <c r="N74" i="120"/>
  <c r="N67" i="134" s="1"/>
  <c r="M74" i="120"/>
  <c r="M67" i="134" s="1"/>
  <c r="K74" i="120"/>
  <c r="K67" i="134" s="1"/>
  <c r="J74" i="120"/>
  <c r="J67" i="134" s="1"/>
  <c r="I74" i="120"/>
  <c r="I67" i="134" s="1"/>
  <c r="H74" i="120"/>
  <c r="H67" i="134" s="1"/>
  <c r="R74" i="9"/>
  <c r="R66" i="134" s="1"/>
  <c r="Q74" i="9"/>
  <c r="Q66" i="134" s="1"/>
  <c r="P74" i="9"/>
  <c r="P66" i="134" s="1"/>
  <c r="O74" i="9"/>
  <c r="O66" i="134" s="1"/>
  <c r="N74" i="9"/>
  <c r="N66" i="134" s="1"/>
  <c r="M74" i="9"/>
  <c r="M66" i="134" s="1"/>
  <c r="K74" i="9"/>
  <c r="K66" i="134" s="1"/>
  <c r="J74" i="9"/>
  <c r="J66" i="134" s="1"/>
  <c r="I74" i="9"/>
  <c r="I66" i="134" s="1"/>
  <c r="H74" i="9"/>
  <c r="H66" i="134" s="1"/>
  <c r="I63" i="164"/>
  <c r="I64" i="164"/>
  <c r="H65" i="164"/>
  <c r="H66" i="164"/>
  <c r="H67" i="164"/>
  <c r="H68" i="164"/>
  <c r="H42" i="164"/>
  <c r="H43" i="164"/>
  <c r="H48" i="164"/>
  <c r="J53" i="164"/>
  <c r="H25" i="164"/>
  <c r="H26" i="164"/>
  <c r="J27" i="164"/>
  <c r="I33" i="164"/>
  <c r="I34" i="164"/>
  <c r="O35" i="164"/>
  <c r="O72" i="164" s="1"/>
  <c r="O77" i="164" s="1"/>
  <c r="H10" i="165" s="1"/>
  <c r="R10" i="165" s="1"/>
  <c r="M10" i="165" s="1"/>
  <c r="I17" i="164"/>
  <c r="P69" i="134" l="1"/>
  <c r="P74" i="134" s="1"/>
  <c r="F64" i="116" s="1"/>
  <c r="R64" i="116" s="1"/>
  <c r="M64" i="116" s="1"/>
  <c r="H69" i="134"/>
  <c r="H74" i="134" s="1"/>
  <c r="I72" i="164"/>
  <c r="I74" i="164" s="1"/>
  <c r="I77" i="164" s="1"/>
  <c r="G70" i="116" s="1"/>
  <c r="R70" i="116" s="1"/>
  <c r="M70" i="116" s="1"/>
  <c r="J72" i="164"/>
  <c r="J77" i="164" s="1"/>
  <c r="G71" i="116" s="1"/>
  <c r="R71" i="116" s="1"/>
  <c r="M71" i="116" s="1"/>
  <c r="H72" i="164"/>
  <c r="H74" i="164" s="1"/>
  <c r="H77" i="164" s="1"/>
  <c r="G69" i="116" s="1"/>
  <c r="R69" i="116" s="1"/>
  <c r="M69" i="116" s="1"/>
  <c r="H9" i="165"/>
  <c r="R9" i="165" s="1"/>
  <c r="M9" i="165" s="1"/>
  <c r="O69" i="134"/>
  <c r="O74" i="134" s="1"/>
  <c r="I69" i="134"/>
  <c r="I74" i="134" s="1"/>
  <c r="K69" i="134"/>
  <c r="K74" i="134" s="1"/>
  <c r="J69" i="134"/>
  <c r="J74" i="134" s="1"/>
  <c r="R37" i="134"/>
  <c r="R38" i="134"/>
  <c r="Q39" i="134"/>
  <c r="Q40" i="134"/>
  <c r="Q41" i="134"/>
  <c r="Q42" i="134"/>
  <c r="AA15" i="133"/>
  <c r="Z15" i="133"/>
  <c r="AA5" i="133"/>
  <c r="Z5" i="133"/>
  <c r="AA4" i="133"/>
  <c r="Z4" i="133"/>
  <c r="AA1" i="133"/>
  <c r="Z1" i="133"/>
  <c r="AA15" i="120"/>
  <c r="Z15" i="120"/>
  <c r="AA5" i="120"/>
  <c r="Z5" i="120"/>
  <c r="AA4" i="120"/>
  <c r="Z4" i="120"/>
  <c r="AA1" i="120"/>
  <c r="Z1" i="120"/>
  <c r="Q34" i="134" l="1"/>
  <c r="Q33" i="134"/>
  <c r="Q65" i="134" s="1"/>
  <c r="N32" i="134"/>
  <c r="N31" i="134"/>
  <c r="R30" i="134"/>
  <c r="R65" i="134" s="1"/>
  <c r="O15" i="134"/>
  <c r="Q15" i="134"/>
  <c r="R15" i="134"/>
  <c r="P15" i="134"/>
  <c r="S64" i="116" s="1"/>
  <c r="S15" i="134"/>
  <c r="Q5" i="134"/>
  <c r="R5" i="134"/>
  <c r="P5" i="134"/>
  <c r="T64" i="116" s="1"/>
  <c r="S5" i="134"/>
  <c r="R1" i="134"/>
  <c r="P1" i="134"/>
  <c r="S1" i="134"/>
  <c r="R4" i="134"/>
  <c r="P4" i="134"/>
  <c r="S4" i="134"/>
  <c r="O15" i="133"/>
  <c r="Q15" i="133"/>
  <c r="R15" i="133"/>
  <c r="P15" i="133"/>
  <c r="S15" i="133"/>
  <c r="T15" i="133"/>
  <c r="O5" i="133"/>
  <c r="Q5" i="133"/>
  <c r="R5" i="133"/>
  <c r="P5" i="133"/>
  <c r="S5" i="133"/>
  <c r="T5" i="133"/>
  <c r="O1" i="133"/>
  <c r="Q1" i="133"/>
  <c r="R1" i="133"/>
  <c r="P1" i="133"/>
  <c r="S1" i="133"/>
  <c r="T1" i="133"/>
  <c r="O4" i="133"/>
  <c r="Q4" i="133"/>
  <c r="R4" i="133"/>
  <c r="P4" i="133"/>
  <c r="S4" i="133"/>
  <c r="T4" i="133"/>
  <c r="P15" i="120"/>
  <c r="S15" i="120"/>
  <c r="T15" i="120"/>
  <c r="S5" i="120"/>
  <c r="T5" i="120"/>
  <c r="S1" i="120"/>
  <c r="S4" i="120"/>
  <c r="P5" i="120"/>
  <c r="P4" i="120"/>
  <c r="P1" i="120"/>
  <c r="Q27" i="133"/>
  <c r="N65" i="134" l="1"/>
  <c r="V15" i="133"/>
  <c r="W15" i="133"/>
  <c r="X15" i="133"/>
  <c r="H15" i="133"/>
  <c r="I15" i="133"/>
  <c r="J15" i="133"/>
  <c r="Y15" i="133"/>
  <c r="K15" i="133"/>
  <c r="M15" i="133"/>
  <c r="N15" i="133"/>
  <c r="V5" i="133"/>
  <c r="W5" i="133"/>
  <c r="X5" i="133"/>
  <c r="H5" i="133"/>
  <c r="I5" i="133"/>
  <c r="J5" i="133"/>
  <c r="Y5" i="133"/>
  <c r="K5" i="133"/>
  <c r="M5" i="133"/>
  <c r="N5" i="133"/>
  <c r="V1" i="133"/>
  <c r="W1" i="133"/>
  <c r="X1" i="133"/>
  <c r="H1" i="133"/>
  <c r="I1" i="133"/>
  <c r="J1" i="133"/>
  <c r="Y1" i="133"/>
  <c r="K1" i="133"/>
  <c r="M1" i="133"/>
  <c r="N1" i="133"/>
  <c r="V4" i="133"/>
  <c r="W4" i="133"/>
  <c r="X4" i="133"/>
  <c r="H4" i="133"/>
  <c r="I4" i="133"/>
  <c r="J4" i="133"/>
  <c r="Y4" i="133"/>
  <c r="K4" i="133"/>
  <c r="M4" i="133"/>
  <c r="N4" i="133"/>
  <c r="H15" i="134"/>
  <c r="I15" i="134"/>
  <c r="J15" i="134"/>
  <c r="K15" i="134"/>
  <c r="M15" i="134"/>
  <c r="N15" i="134"/>
  <c r="H5" i="134"/>
  <c r="I5" i="134"/>
  <c r="J5" i="134"/>
  <c r="K5" i="134"/>
  <c r="M5" i="134"/>
  <c r="N5" i="134"/>
  <c r="O5" i="134"/>
  <c r="H1" i="134"/>
  <c r="I1" i="134"/>
  <c r="J1" i="134"/>
  <c r="K1" i="134"/>
  <c r="M1" i="134"/>
  <c r="N1" i="134"/>
  <c r="O1" i="134"/>
  <c r="Q1" i="134"/>
  <c r="H4" i="134"/>
  <c r="I4" i="134"/>
  <c r="J4" i="134"/>
  <c r="K4" i="134"/>
  <c r="M4" i="134"/>
  <c r="N4" i="134"/>
  <c r="O4" i="134"/>
  <c r="Q4" i="134"/>
  <c r="V15" i="120"/>
  <c r="W15" i="120"/>
  <c r="X15" i="120"/>
  <c r="H15" i="120"/>
  <c r="I15" i="120"/>
  <c r="J15" i="120"/>
  <c r="Y15" i="120"/>
  <c r="K15" i="120"/>
  <c r="M15" i="120"/>
  <c r="N15" i="120"/>
  <c r="O15" i="120"/>
  <c r="Q15" i="120"/>
  <c r="R15" i="120"/>
  <c r="V5" i="120"/>
  <c r="W5" i="120"/>
  <c r="X5" i="120"/>
  <c r="H5" i="120"/>
  <c r="I5" i="120"/>
  <c r="J5" i="120"/>
  <c r="Y5" i="120"/>
  <c r="K5" i="120"/>
  <c r="M5" i="120"/>
  <c r="N5" i="120"/>
  <c r="O5" i="120"/>
  <c r="Q5" i="120"/>
  <c r="R5" i="120"/>
  <c r="V4" i="120"/>
  <c r="W4" i="120"/>
  <c r="X4" i="120"/>
  <c r="H4" i="120"/>
  <c r="I4" i="120"/>
  <c r="J4" i="120"/>
  <c r="Y4" i="120"/>
  <c r="K4" i="120"/>
  <c r="M4" i="120"/>
  <c r="N4" i="120"/>
  <c r="O4" i="120"/>
  <c r="Q4" i="120"/>
  <c r="R4" i="120"/>
  <c r="T4" i="120"/>
  <c r="V1" i="120"/>
  <c r="W1" i="120"/>
  <c r="X1" i="120"/>
  <c r="H1" i="120"/>
  <c r="I1" i="120"/>
  <c r="J1" i="120"/>
  <c r="Y1" i="120"/>
  <c r="K1" i="120"/>
  <c r="M1" i="120"/>
  <c r="N1" i="120"/>
  <c r="O1" i="120"/>
  <c r="Q1" i="120"/>
  <c r="R1" i="120"/>
  <c r="T1" i="120"/>
  <c r="T35" i="9"/>
  <c r="AC35" i="9" s="1"/>
  <c r="T34" i="9"/>
  <c r="S33" i="9"/>
  <c r="AC33" i="9" s="1"/>
  <c r="V35" i="120"/>
  <c r="Z35" i="120" s="1"/>
  <c r="X39" i="120"/>
  <c r="AB39" i="120" s="1"/>
  <c r="Y22" i="120"/>
  <c r="AA22" i="120" s="1"/>
  <c r="Z64" i="9"/>
  <c r="W65" i="9"/>
  <c r="Z65" i="9" s="1"/>
  <c r="V62" i="9"/>
  <c r="Z62" i="9" s="1"/>
  <c r="U61" i="9"/>
  <c r="Z61" i="9" s="1"/>
  <c r="Y51" i="9"/>
  <c r="AA51" i="9" s="1"/>
  <c r="W18" i="9"/>
  <c r="Z18" i="9" s="1"/>
  <c r="T74" i="9" l="1"/>
  <c r="T66" i="134" s="1"/>
  <c r="T69" i="134" s="1"/>
  <c r="T71" i="134" s="1"/>
  <c r="T74" i="134" s="1"/>
  <c r="G17" i="165" s="1"/>
  <c r="R17" i="165" s="1"/>
  <c r="M17" i="165" s="1"/>
  <c r="AC34" i="9"/>
  <c r="AC74" i="9" s="1"/>
  <c r="AC66" i="134" s="1"/>
  <c r="AC69" i="134" s="1"/>
  <c r="AC71" i="134" s="1"/>
  <c r="AC74" i="134" s="1"/>
  <c r="G27" i="165" s="1"/>
  <c r="R27" i="165" s="1"/>
  <c r="M27" i="165" s="1"/>
  <c r="S74" i="9"/>
  <c r="S66" i="134" s="1"/>
  <c r="S69" i="134" l="1"/>
  <c r="S71" i="134" s="1"/>
  <c r="S74" i="134" s="1"/>
  <c r="G16" i="165" s="1"/>
  <c r="R16" i="165" s="1"/>
  <c r="M16" i="165" s="1"/>
  <c r="T40" i="116"/>
  <c r="T39" i="116"/>
  <c r="T38" i="116"/>
  <c r="T33" i="116"/>
  <c r="T31" i="116"/>
  <c r="T37" i="116"/>
  <c r="T25" i="116"/>
  <c r="T23" i="116"/>
  <c r="T22" i="116"/>
  <c r="T19" i="116"/>
  <c r="T17" i="116"/>
  <c r="T16" i="116"/>
  <c r="T15" i="116"/>
  <c r="S40" i="116"/>
  <c r="S39" i="116"/>
  <c r="S38" i="116"/>
  <c r="S33" i="116"/>
  <c r="S31" i="116"/>
  <c r="S37" i="116"/>
  <c r="S25" i="116"/>
  <c r="S23" i="116"/>
  <c r="S22" i="116"/>
  <c r="S19" i="116"/>
  <c r="S17" i="116"/>
  <c r="S16" i="116"/>
  <c r="S15" i="116"/>
  <c r="Q40" i="116"/>
  <c r="Q39" i="116"/>
  <c r="Q38" i="116"/>
  <c r="Q33" i="116"/>
  <c r="Q31" i="116"/>
  <c r="Q37" i="116"/>
  <c r="Q25" i="116"/>
  <c r="Q23" i="116"/>
  <c r="Q22" i="116"/>
  <c r="Q19" i="116"/>
  <c r="Q17" i="116"/>
  <c r="Q16" i="116"/>
  <c r="Q15" i="116"/>
  <c r="P40" i="116"/>
  <c r="P39" i="116"/>
  <c r="P38" i="116"/>
  <c r="P33" i="116"/>
  <c r="P31" i="116"/>
  <c r="P37" i="116"/>
  <c r="P25" i="116"/>
  <c r="P23" i="116"/>
  <c r="P22" i="116"/>
  <c r="P19" i="116"/>
  <c r="P17" i="116"/>
  <c r="P16" i="116"/>
  <c r="P15" i="116"/>
  <c r="T9" i="116"/>
  <c r="S9" i="116"/>
  <c r="Q9" i="116"/>
  <c r="P9" i="116"/>
  <c r="N77" i="162" l="1"/>
  <c r="K23" i="116" s="1"/>
  <c r="M23" i="116" l="1"/>
  <c r="R23" i="116"/>
  <c r="M12" i="116"/>
  <c r="T51" i="116"/>
  <c r="T49" i="116"/>
  <c r="T47" i="116"/>
  <c r="T46" i="116"/>
  <c r="T45" i="116"/>
  <c r="T44" i="116"/>
  <c r="T43" i="116"/>
  <c r="T41" i="116"/>
  <c r="T35" i="116"/>
  <c r="T34" i="116"/>
  <c r="T29" i="116"/>
  <c r="T28" i="116"/>
  <c r="T26" i="116"/>
  <c r="T21" i="116"/>
  <c r="T20" i="116"/>
  <c r="T14" i="116"/>
  <c r="T13" i="116"/>
  <c r="S51" i="116"/>
  <c r="S49" i="116"/>
  <c r="S47" i="116"/>
  <c r="S46" i="116"/>
  <c r="S45" i="116"/>
  <c r="S44" i="116"/>
  <c r="S43" i="116"/>
  <c r="S41" i="116"/>
  <c r="S35" i="116"/>
  <c r="S34" i="116"/>
  <c r="S29" i="116"/>
  <c r="S28" i="116"/>
  <c r="S26" i="116"/>
  <c r="Q51" i="116"/>
  <c r="Q49" i="116"/>
  <c r="Q47" i="116"/>
  <c r="Q46" i="116"/>
  <c r="Q45" i="116"/>
  <c r="Q44" i="116"/>
  <c r="Q43" i="116"/>
  <c r="Q41" i="116"/>
  <c r="Q35" i="116"/>
  <c r="Q34" i="116"/>
  <c r="Q29" i="116"/>
  <c r="Q28" i="116"/>
  <c r="Q26" i="116"/>
  <c r="Q20" i="116"/>
  <c r="Q14" i="116"/>
  <c r="Q13" i="116"/>
  <c r="P51" i="116"/>
  <c r="P49" i="116"/>
  <c r="P47" i="116"/>
  <c r="P46" i="116"/>
  <c r="P45" i="116"/>
  <c r="P44" i="116"/>
  <c r="P43" i="116"/>
  <c r="P41" i="116"/>
  <c r="P35" i="116"/>
  <c r="P34" i="116"/>
  <c r="P29" i="116"/>
  <c r="P21" i="116"/>
  <c r="P20" i="116"/>
  <c r="P14" i="116"/>
  <c r="P13" i="116"/>
  <c r="P28" i="116"/>
  <c r="P26" i="116"/>
  <c r="S21" i="116"/>
  <c r="S20" i="116"/>
  <c r="S14" i="116"/>
  <c r="S13" i="116"/>
  <c r="T67" i="116"/>
  <c r="T66" i="116"/>
  <c r="T63" i="116"/>
  <c r="T62" i="116"/>
  <c r="T61" i="116"/>
  <c r="T58" i="116"/>
  <c r="T57" i="116"/>
  <c r="T56" i="116"/>
  <c r="T54" i="116"/>
  <c r="F63" i="116"/>
  <c r="F58" i="116"/>
  <c r="F57" i="116"/>
  <c r="F56" i="116"/>
  <c r="F54" i="116"/>
  <c r="S63" i="116"/>
  <c r="S62" i="116"/>
  <c r="S61" i="116"/>
  <c r="S58" i="116"/>
  <c r="S57" i="116"/>
  <c r="S56" i="116"/>
  <c r="Q67" i="116"/>
  <c r="Q66" i="116"/>
  <c r="Q63" i="116"/>
  <c r="Q62" i="116"/>
  <c r="Q61" i="116"/>
  <c r="Q58" i="116"/>
  <c r="Q57" i="116"/>
  <c r="Q56" i="116"/>
  <c r="P67" i="116"/>
  <c r="P66" i="116"/>
  <c r="P63" i="116"/>
  <c r="P62" i="116"/>
  <c r="P61" i="116"/>
  <c r="P58" i="116"/>
  <c r="P57" i="116"/>
  <c r="P56" i="116"/>
  <c r="P54" i="116"/>
  <c r="Q54" i="116"/>
  <c r="S54" i="116"/>
  <c r="M10" i="116"/>
  <c r="R56" i="116" l="1"/>
  <c r="M56" i="116" s="1"/>
  <c r="R58" i="116"/>
  <c r="M58" i="116" s="1"/>
  <c r="R63" i="116"/>
  <c r="M63" i="116" s="1"/>
  <c r="R54" i="116"/>
  <c r="M54" i="116" s="1"/>
  <c r="R57" i="116"/>
  <c r="M57" i="116" s="1"/>
  <c r="P95" i="159"/>
  <c r="J29" i="116" s="1"/>
  <c r="J14" i="116"/>
  <c r="K95" i="159"/>
  <c r="J20" i="116" s="1"/>
  <c r="AA95" i="159"/>
  <c r="J51" i="116" s="1"/>
  <c r="Y95" i="159"/>
  <c r="J49" i="116" s="1"/>
  <c r="X95" i="159"/>
  <c r="J47" i="116" s="1"/>
  <c r="W95" i="159"/>
  <c r="J46" i="116" s="1"/>
  <c r="V95" i="159"/>
  <c r="J45" i="116" s="1"/>
  <c r="U95" i="159"/>
  <c r="J44" i="116" s="1"/>
  <c r="T95" i="159"/>
  <c r="J43" i="116" s="1"/>
  <c r="S95" i="159"/>
  <c r="J41" i="116" s="1"/>
  <c r="R95" i="159"/>
  <c r="J35" i="116" s="1"/>
  <c r="Q95" i="159"/>
  <c r="J34" i="116" s="1"/>
  <c r="O95" i="159"/>
  <c r="J28" i="116" s="1"/>
  <c r="M95" i="159"/>
  <c r="J26" i="116" s="1"/>
  <c r="L95" i="159"/>
  <c r="J21" i="116" s="1"/>
  <c r="J13" i="116"/>
  <c r="I20" i="116"/>
  <c r="AC78" i="161"/>
  <c r="J78" i="161" s="1"/>
  <c r="I14" i="116" s="1"/>
  <c r="AA78" i="161"/>
  <c r="I51" i="116" s="1"/>
  <c r="Y78" i="161"/>
  <c r="I49" i="116" s="1"/>
  <c r="X78" i="161"/>
  <c r="I47" i="116" s="1"/>
  <c r="W78" i="161"/>
  <c r="I46" i="116" s="1"/>
  <c r="V78" i="161"/>
  <c r="I45" i="116" s="1"/>
  <c r="U78" i="161"/>
  <c r="I44" i="116" s="1"/>
  <c r="T78" i="161"/>
  <c r="I43" i="116" s="1"/>
  <c r="S78" i="161"/>
  <c r="I41" i="116" s="1"/>
  <c r="R78" i="161"/>
  <c r="I35" i="116" s="1"/>
  <c r="Q78" i="161"/>
  <c r="I34" i="116" s="1"/>
  <c r="P78" i="161"/>
  <c r="I29" i="116" s="1"/>
  <c r="O78" i="161"/>
  <c r="I28" i="116" s="1"/>
  <c r="M78" i="161"/>
  <c r="I26" i="116" s="1"/>
  <c r="L78" i="161"/>
  <c r="I21" i="116" s="1"/>
  <c r="I13" i="116"/>
  <c r="P76" i="160"/>
  <c r="H29" i="116" s="1"/>
  <c r="AA76" i="160"/>
  <c r="H51" i="116" s="1"/>
  <c r="Y76" i="160"/>
  <c r="H49" i="116" s="1"/>
  <c r="X76" i="160"/>
  <c r="H47" i="116" s="1"/>
  <c r="W76" i="160"/>
  <c r="H46" i="116" s="1"/>
  <c r="V76" i="160"/>
  <c r="H45" i="116" s="1"/>
  <c r="R45" i="116" s="1"/>
  <c r="U76" i="160"/>
  <c r="H44" i="116" s="1"/>
  <c r="T76" i="160"/>
  <c r="H43" i="116" s="1"/>
  <c r="R43" i="116" s="1"/>
  <c r="S76" i="160"/>
  <c r="H41" i="116" s="1"/>
  <c r="R76" i="160"/>
  <c r="H35" i="116" s="1"/>
  <c r="Q76" i="160"/>
  <c r="H34" i="116" s="1"/>
  <c r="O76" i="160"/>
  <c r="H28" i="116" s="1"/>
  <c r="L76" i="160"/>
  <c r="H21" i="116" s="1"/>
  <c r="M76" i="160"/>
  <c r="H26" i="116" s="1"/>
  <c r="K76" i="160"/>
  <c r="H20" i="116" s="1"/>
  <c r="I76" i="160"/>
  <c r="H13" i="116" s="1"/>
  <c r="AA14" i="159"/>
  <c r="Y14" i="159"/>
  <c r="X14" i="159"/>
  <c r="W14" i="159"/>
  <c r="V14" i="159"/>
  <c r="U14" i="159"/>
  <c r="T14" i="159"/>
  <c r="S14" i="159"/>
  <c r="R14" i="159"/>
  <c r="Q14" i="159"/>
  <c r="P14" i="159"/>
  <c r="O14" i="159"/>
  <c r="M14" i="159"/>
  <c r="L14" i="159"/>
  <c r="K14" i="159"/>
  <c r="J14" i="159"/>
  <c r="I14" i="159"/>
  <c r="AA4" i="159"/>
  <c r="Y4" i="159"/>
  <c r="X4" i="159"/>
  <c r="W4" i="159"/>
  <c r="V4" i="159"/>
  <c r="U4" i="159"/>
  <c r="T4" i="159"/>
  <c r="S4" i="159"/>
  <c r="R4" i="159"/>
  <c r="Q4" i="159"/>
  <c r="P4" i="159"/>
  <c r="O4" i="159"/>
  <c r="M4" i="159"/>
  <c r="L4" i="159"/>
  <c r="K4" i="159"/>
  <c r="J4" i="159"/>
  <c r="I4" i="159"/>
  <c r="AA3" i="159"/>
  <c r="Y3" i="159"/>
  <c r="X3" i="159"/>
  <c r="W3" i="159"/>
  <c r="V3" i="159"/>
  <c r="U3" i="159"/>
  <c r="T3" i="159"/>
  <c r="S3" i="159"/>
  <c r="R3" i="159"/>
  <c r="Q3" i="159"/>
  <c r="P3" i="159"/>
  <c r="O3" i="159"/>
  <c r="M3" i="159"/>
  <c r="L3" i="159"/>
  <c r="K3" i="159"/>
  <c r="J3" i="159"/>
  <c r="I3" i="159"/>
  <c r="AA1" i="159"/>
  <c r="Y1" i="159"/>
  <c r="X1" i="159"/>
  <c r="W1" i="159"/>
  <c r="V1" i="159"/>
  <c r="U1" i="159"/>
  <c r="T1" i="159"/>
  <c r="S1" i="159"/>
  <c r="R1" i="159"/>
  <c r="Q1" i="159"/>
  <c r="P1" i="159"/>
  <c r="O1" i="159"/>
  <c r="M1" i="159"/>
  <c r="L1" i="159"/>
  <c r="K1" i="159"/>
  <c r="J1" i="159"/>
  <c r="I1" i="159"/>
  <c r="AA14" i="161"/>
  <c r="Y14" i="161"/>
  <c r="X14" i="161"/>
  <c r="W14" i="161"/>
  <c r="V14" i="161"/>
  <c r="U14" i="161"/>
  <c r="T14" i="161"/>
  <c r="AA4" i="161"/>
  <c r="Y4" i="161"/>
  <c r="X4" i="161"/>
  <c r="W4" i="161"/>
  <c r="V4" i="161"/>
  <c r="U4" i="161"/>
  <c r="T4" i="161"/>
  <c r="AA3" i="161"/>
  <c r="Y3" i="161"/>
  <c r="X3" i="161"/>
  <c r="W3" i="161"/>
  <c r="V3" i="161"/>
  <c r="U3" i="161"/>
  <c r="T3" i="161"/>
  <c r="AA1" i="161"/>
  <c r="Y1" i="161"/>
  <c r="X1" i="161"/>
  <c r="W1" i="161"/>
  <c r="V1" i="161"/>
  <c r="U1" i="161"/>
  <c r="T1" i="161"/>
  <c r="AC18" i="160"/>
  <c r="AC35" i="160"/>
  <c r="T11" i="116"/>
  <c r="S11" i="116"/>
  <c r="P11" i="116"/>
  <c r="B11" i="116"/>
  <c r="R41" i="116" l="1"/>
  <c r="M41" i="116" s="1"/>
  <c r="R46" i="116"/>
  <c r="M46" i="116" s="1"/>
  <c r="R13" i="116"/>
  <c r="M13" i="116" s="1"/>
  <c r="R47" i="116"/>
  <c r="M47" i="116" s="1"/>
  <c r="R49" i="116"/>
  <c r="M49" i="116" s="1"/>
  <c r="R26" i="116"/>
  <c r="M26" i="116" s="1"/>
  <c r="R51" i="116"/>
  <c r="M51" i="116" s="1"/>
  <c r="R29" i="116"/>
  <c r="M29" i="116" s="1"/>
  <c r="R28" i="116"/>
  <c r="M28" i="116" s="1"/>
  <c r="R34" i="116"/>
  <c r="M34" i="116" s="1"/>
  <c r="R35" i="116"/>
  <c r="M35" i="116" s="1"/>
  <c r="R44" i="116"/>
  <c r="M44" i="116" s="1"/>
  <c r="R20" i="116"/>
  <c r="M20" i="116" s="1"/>
  <c r="R21" i="116"/>
  <c r="M21" i="116" s="1"/>
  <c r="R11" i="116"/>
  <c r="M11" i="116" s="1"/>
  <c r="M45" i="116"/>
  <c r="M43" i="116"/>
  <c r="AC76" i="160"/>
  <c r="V77" i="162"/>
  <c r="K40" i="116" s="1"/>
  <c r="U77" i="162"/>
  <c r="K39" i="116" s="1"/>
  <c r="T77" i="162"/>
  <c r="K38" i="116" s="1"/>
  <c r="R77" i="162"/>
  <c r="K33" i="116" s="1"/>
  <c r="K37" i="116"/>
  <c r="O77" i="162"/>
  <c r="K25" i="116" s="1"/>
  <c r="M77" i="162"/>
  <c r="K22" i="116" s="1"/>
  <c r="H77" i="162"/>
  <c r="K9" i="116" s="1"/>
  <c r="AB77" i="162"/>
  <c r="K77" i="162" s="1"/>
  <c r="K17" i="116" s="1"/>
  <c r="S14" i="161"/>
  <c r="R14" i="161"/>
  <c r="Q14" i="161"/>
  <c r="P14" i="161"/>
  <c r="O14" i="161"/>
  <c r="M14" i="161"/>
  <c r="L14" i="161"/>
  <c r="K14" i="161"/>
  <c r="J14" i="161"/>
  <c r="I14" i="161"/>
  <c r="S4" i="161"/>
  <c r="R4" i="161"/>
  <c r="Q4" i="161"/>
  <c r="P4" i="161"/>
  <c r="O4" i="161"/>
  <c r="M4" i="161"/>
  <c r="L4" i="161"/>
  <c r="K4" i="161"/>
  <c r="J4" i="161"/>
  <c r="I4" i="161"/>
  <c r="S3" i="161"/>
  <c r="R3" i="161"/>
  <c r="Q3" i="161"/>
  <c r="P3" i="161"/>
  <c r="O3" i="161"/>
  <c r="M3" i="161"/>
  <c r="L3" i="161"/>
  <c r="K3" i="161"/>
  <c r="J3" i="161"/>
  <c r="I3" i="161"/>
  <c r="S1" i="161"/>
  <c r="R1" i="161"/>
  <c r="Q1" i="161"/>
  <c r="P1" i="161"/>
  <c r="O1" i="161"/>
  <c r="M1" i="161"/>
  <c r="L1" i="161"/>
  <c r="K1" i="161"/>
  <c r="J1" i="161"/>
  <c r="I1" i="161"/>
  <c r="J71" i="156"/>
  <c r="J74" i="156" s="1"/>
  <c r="E7" i="116" s="1"/>
  <c r="I71" i="156"/>
  <c r="H71" i="156"/>
  <c r="G71" i="156"/>
  <c r="R7" i="116" l="1"/>
  <c r="M7" i="116" s="1"/>
  <c r="R25" i="116"/>
  <c r="M25" i="116" s="1"/>
  <c r="R38" i="116"/>
  <c r="M38" i="116" s="1"/>
  <c r="R39" i="116"/>
  <c r="M39" i="116" s="1"/>
  <c r="R17" i="116"/>
  <c r="M17" i="116" s="1"/>
  <c r="R9" i="116"/>
  <c r="M9" i="116" s="1"/>
  <c r="R37" i="116"/>
  <c r="M37" i="116" s="1"/>
  <c r="R40" i="116"/>
  <c r="M40" i="116" s="1"/>
  <c r="R22" i="116"/>
  <c r="M22" i="116" s="1"/>
  <c r="R33" i="116"/>
  <c r="M33" i="116" s="1"/>
  <c r="G74" i="156"/>
  <c r="E6" i="116" s="1"/>
  <c r="AA77" i="162"/>
  <c r="J77" i="162" s="1"/>
  <c r="K16" i="116" s="1"/>
  <c r="AC77" i="162"/>
  <c r="L77" i="162" s="1"/>
  <c r="K19" i="116" s="1"/>
  <c r="Z77" i="162"/>
  <c r="I77" i="162" s="1"/>
  <c r="K15" i="116" s="1"/>
  <c r="P77" i="162"/>
  <c r="K31" i="116" s="1"/>
  <c r="J76" i="160"/>
  <c r="H14" i="116" s="1"/>
  <c r="R14" i="116" s="1"/>
  <c r="M16" i="116" l="1"/>
  <c r="R16" i="116"/>
  <c r="R15" i="116"/>
  <c r="M15" i="116" s="1"/>
  <c r="R19" i="116"/>
  <c r="M19" i="116" s="1"/>
  <c r="R6" i="116"/>
  <c r="M6" i="116" s="1"/>
  <c r="M31" i="116"/>
  <c r="R31" i="116"/>
  <c r="M14" i="116"/>
  <c r="R51" i="133"/>
  <c r="N40" i="133"/>
  <c r="N41" i="133"/>
  <c r="R39" i="133"/>
  <c r="Q38" i="133"/>
  <c r="Q37" i="133"/>
  <c r="M33" i="133"/>
  <c r="R32" i="133"/>
  <c r="R31" i="133"/>
  <c r="Q28" i="133"/>
  <c r="Q26" i="133"/>
  <c r="Q25" i="133"/>
  <c r="R21" i="133"/>
  <c r="R20" i="133"/>
  <c r="Q19" i="133"/>
  <c r="Q18" i="133"/>
  <c r="Q17" i="133"/>
  <c r="N74" i="133" l="1"/>
  <c r="N68" i="134" s="1"/>
  <c r="N69" i="134" s="1"/>
  <c r="N74" i="134" s="1"/>
  <c r="F62" i="116" s="1"/>
  <c r="R62" i="116" s="1"/>
  <c r="M62" i="116" s="1"/>
  <c r="M74" i="133"/>
  <c r="M68" i="134" s="1"/>
  <c r="M69" i="134" s="1"/>
  <c r="M74" i="134" s="1"/>
  <c r="F61" i="116" s="1"/>
  <c r="R61" i="116" s="1"/>
  <c r="M61" i="116" s="1"/>
  <c r="R74" i="133"/>
  <c r="R68" i="134" s="1"/>
  <c r="Q74" i="133"/>
  <c r="Q68" i="134" s="1"/>
  <c r="X70" i="120"/>
  <c r="AB70" i="120" s="1"/>
  <c r="W69" i="120"/>
  <c r="Z69" i="120" s="1"/>
  <c r="V68" i="120"/>
  <c r="Z68" i="120" s="1"/>
  <c r="U67" i="120"/>
  <c r="Z67" i="120" s="1"/>
  <c r="X66" i="120"/>
  <c r="AB66" i="120" s="1"/>
  <c r="W65" i="120"/>
  <c r="Z65" i="120" s="1"/>
  <c r="V64" i="120"/>
  <c r="Z64" i="120" s="1"/>
  <c r="U63" i="120"/>
  <c r="Z63" i="120" s="1"/>
  <c r="X58" i="120"/>
  <c r="AB58" i="120" s="1"/>
  <c r="X57" i="120"/>
  <c r="AB57" i="120" s="1"/>
  <c r="W56" i="120"/>
  <c r="Z56" i="120" s="1"/>
  <c r="W55" i="120"/>
  <c r="Z55" i="120" s="1"/>
  <c r="W54" i="120"/>
  <c r="Z54" i="120" s="1"/>
  <c r="W53" i="120"/>
  <c r="Z53" i="120" s="1"/>
  <c r="V52" i="120"/>
  <c r="Z52" i="120" s="1"/>
  <c r="U51" i="120"/>
  <c r="Z51" i="120" s="1"/>
  <c r="W29" i="120"/>
  <c r="Z29" i="120" s="1"/>
  <c r="W28" i="120"/>
  <c r="Z28" i="120" s="1"/>
  <c r="V25" i="120"/>
  <c r="Z25" i="120" s="1"/>
  <c r="U24" i="120"/>
  <c r="Z24" i="120" s="1"/>
  <c r="Y31" i="120"/>
  <c r="AA31" i="120" s="1"/>
  <c r="W30" i="120"/>
  <c r="Z30" i="120" s="1"/>
  <c r="W46" i="9"/>
  <c r="Z46" i="9" s="1"/>
  <c r="U44" i="9"/>
  <c r="Z44" i="9" s="1"/>
  <c r="R69" i="134" l="1"/>
  <c r="R71" i="134" s="1"/>
  <c r="R74" i="134" s="1"/>
  <c r="F67" i="116" s="1"/>
  <c r="R67" i="116" s="1"/>
  <c r="M67" i="116" s="1"/>
  <c r="Q69" i="134"/>
  <c r="Q71" i="134" s="1"/>
  <c r="Q74" i="134" s="1"/>
  <c r="F66" i="116" s="1"/>
  <c r="R66" i="116" s="1"/>
  <c r="M66" i="116" s="1"/>
  <c r="W62" i="120"/>
  <c r="Z62" i="120" s="1"/>
  <c r="V61" i="120"/>
  <c r="Z61" i="120" s="1"/>
  <c r="U60" i="120"/>
  <c r="Z60" i="120" s="1"/>
  <c r="X49" i="120"/>
  <c r="AB49" i="120" s="1"/>
  <c r="X45" i="120"/>
  <c r="AB45" i="120" s="1"/>
  <c r="X46" i="120"/>
  <c r="AB46" i="120" s="1"/>
  <c r="V48" i="120"/>
  <c r="Z48" i="120" s="1"/>
  <c r="U47" i="120"/>
  <c r="Z47" i="120" s="1"/>
  <c r="Y41" i="120"/>
  <c r="AA41" i="120" s="1"/>
  <c r="Y42" i="120"/>
  <c r="AA42" i="120" s="1"/>
  <c r="V43" i="120"/>
  <c r="Z43" i="120" s="1"/>
  <c r="W44" i="120"/>
  <c r="Z44" i="120" s="1"/>
  <c r="X38" i="120"/>
  <c r="AB38" i="120" s="1"/>
  <c r="W37" i="120"/>
  <c r="Z37" i="120" s="1"/>
  <c r="W36" i="120"/>
  <c r="Z36" i="120" s="1"/>
  <c r="V34" i="120"/>
  <c r="Z34" i="120" s="1"/>
  <c r="U33" i="120"/>
  <c r="Z33" i="120" s="1"/>
  <c r="Y60" i="9"/>
  <c r="AA60" i="9" s="1"/>
  <c r="Y21" i="120"/>
  <c r="AA21" i="120" s="1"/>
  <c r="W20" i="120"/>
  <c r="Z20" i="120" s="1"/>
  <c r="W19" i="120"/>
  <c r="Z19" i="120" s="1"/>
  <c r="V18" i="120"/>
  <c r="U17" i="120"/>
  <c r="Z17" i="120" s="1"/>
  <c r="V74" i="120" l="1"/>
  <c r="V67" i="134" s="1"/>
  <c r="Z18" i="120"/>
  <c r="AB74" i="120"/>
  <c r="AB67" i="134" s="1"/>
  <c r="AA74" i="120"/>
  <c r="AA67" i="134" s="1"/>
  <c r="Z74" i="120"/>
  <c r="Z67" i="134" s="1"/>
  <c r="U74" i="120"/>
  <c r="U67" i="134" s="1"/>
  <c r="Y74" i="120"/>
  <c r="Y67" i="134" s="1"/>
  <c r="W74" i="120"/>
  <c r="W67" i="134" s="1"/>
  <c r="X74" i="120"/>
  <c r="X67" i="134" s="1"/>
  <c r="W58" i="9"/>
  <c r="Z58" i="9" s="1"/>
  <c r="W57" i="9"/>
  <c r="Z57" i="9" s="1"/>
  <c r="W56" i="9"/>
  <c r="Z56" i="9" s="1"/>
  <c r="W55" i="9"/>
  <c r="Z55" i="9" s="1"/>
  <c r="V54" i="9"/>
  <c r="Z54" i="9" s="1"/>
  <c r="U53" i="9"/>
  <c r="Z53" i="9" s="1"/>
  <c r="Y43" i="9"/>
  <c r="AA43" i="9" s="1"/>
  <c r="W42" i="9"/>
  <c r="Z42" i="9" s="1"/>
  <c r="W41" i="9"/>
  <c r="Z41" i="9" s="1"/>
  <c r="W40" i="9"/>
  <c r="Z40" i="9" s="1"/>
  <c r="W39" i="9"/>
  <c r="Z39" i="9" s="1"/>
  <c r="V38" i="9"/>
  <c r="Z38" i="9" s="1"/>
  <c r="U37" i="9"/>
  <c r="Z37" i="9" s="1"/>
  <c r="Y32" i="9"/>
  <c r="AA32" i="9" s="1"/>
  <c r="AA74" i="9" s="1"/>
  <c r="AA66" i="134" s="1"/>
  <c r="AA69" i="134" s="1"/>
  <c r="AA74" i="134" s="1"/>
  <c r="G25" i="165" s="1"/>
  <c r="R25" i="165" s="1"/>
  <c r="M25" i="165" s="1"/>
  <c r="X31" i="9"/>
  <c r="AB31" i="9" s="1"/>
  <c r="X30" i="9"/>
  <c r="AB30" i="9" s="1"/>
  <c r="W29" i="9"/>
  <c r="Z29" i="9" s="1"/>
  <c r="W28" i="9"/>
  <c r="Z28" i="9" s="1"/>
  <c r="W27" i="9"/>
  <c r="Z27" i="9" s="1"/>
  <c r="W26" i="9"/>
  <c r="Z26" i="9" s="1"/>
  <c r="W25" i="9"/>
  <c r="Z25" i="9" s="1"/>
  <c r="W24" i="9"/>
  <c r="Z24" i="9" s="1"/>
  <c r="V23" i="9"/>
  <c r="Z23" i="9" s="1"/>
  <c r="V22" i="9"/>
  <c r="Z22" i="9" s="1"/>
  <c r="AB74" i="9" l="1"/>
  <c r="AB66" i="134" s="1"/>
  <c r="AB69" i="134" s="1"/>
  <c r="AB74" i="134" s="1"/>
  <c r="G26" i="165" s="1"/>
  <c r="R26" i="165" s="1"/>
  <c r="M26" i="165" s="1"/>
  <c r="Y74" i="9"/>
  <c r="Y66" i="134" s="1"/>
  <c r="Y69" i="134" s="1"/>
  <c r="Y74" i="134" s="1"/>
  <c r="G22" i="165" s="1"/>
  <c r="R22" i="165" s="1"/>
  <c r="M22" i="165" s="1"/>
  <c r="U74" i="9"/>
  <c r="U66" i="134" s="1"/>
  <c r="U69" i="134" s="1"/>
  <c r="X74" i="9"/>
  <c r="X66" i="134" s="1"/>
  <c r="X69" i="134" s="1"/>
  <c r="X74" i="134" s="1"/>
  <c r="G20" i="165" s="1"/>
  <c r="R20" i="165" s="1"/>
  <c r="M20" i="165" s="1"/>
  <c r="V21" i="9"/>
  <c r="Z21" i="9" s="1"/>
  <c r="W19" i="9" l="1"/>
  <c r="Z19" i="9" s="1"/>
  <c r="V17" i="9"/>
  <c r="Z17" i="9" s="1"/>
  <c r="Z74" i="9" l="1"/>
  <c r="Z66" i="134" s="1"/>
  <c r="Z69" i="134" s="1"/>
  <c r="Z71" i="134" s="1"/>
  <c r="Z74" i="134" s="1"/>
  <c r="G24" i="165" s="1"/>
  <c r="R24" i="165" s="1"/>
  <c r="M24" i="165" s="1"/>
  <c r="V74" i="9"/>
  <c r="V66" i="134" s="1"/>
  <c r="V69" i="134" s="1"/>
  <c r="U71" i="134" s="1"/>
  <c r="U74" i="134" s="1"/>
  <c r="G18" i="165" s="1"/>
  <c r="R18" i="165" s="1"/>
  <c r="M18" i="165" s="1"/>
  <c r="W74" i="9"/>
  <c r="W66" i="134" s="1"/>
  <c r="U15" i="133"/>
  <c r="U5" i="133"/>
  <c r="U4" i="133"/>
  <c r="U1" i="133"/>
  <c r="U15" i="120"/>
  <c r="U5" i="120"/>
  <c r="U4" i="120"/>
  <c r="U1" i="120"/>
  <c r="W69" i="134" l="1"/>
  <c r="W71" i="134" l="1"/>
  <c r="W74" i="134" s="1"/>
  <c r="G19" i="165" s="1"/>
  <c r="R19" i="165" s="1"/>
  <c r="M19" i="165" s="1"/>
</calcChain>
</file>

<file path=xl/sharedStrings.xml><?xml version="1.0" encoding="utf-8"?>
<sst xmlns="http://schemas.openxmlformats.org/spreadsheetml/2006/main" count="1836" uniqueCount="386">
  <si>
    <t>EXTENSION #</t>
  </si>
  <si>
    <t>STATION</t>
  </si>
  <si>
    <t>SHEET</t>
  </si>
  <si>
    <t>REF.</t>
  </si>
  <si>
    <t>LOCATION</t>
  </si>
  <si>
    <t>SIDE</t>
  </si>
  <si>
    <t>NO.</t>
  </si>
  <si>
    <t xml:space="preserve"> </t>
  </si>
  <si>
    <t>FROM</t>
  </si>
  <si>
    <t>TO</t>
  </si>
  <si>
    <t>TOTAL</t>
  </si>
  <si>
    <t>PARTICIPATION</t>
  </si>
  <si>
    <t>ITEM</t>
  </si>
  <si>
    <t>GRAND</t>
  </si>
  <si>
    <t>UNIT</t>
  </si>
  <si>
    <t>DESCRIPTION</t>
  </si>
  <si>
    <t>SEE</t>
  </si>
  <si>
    <t>EXT.</t>
  </si>
  <si>
    <t>EXTENSION</t>
  </si>
  <si>
    <t>SHEET NO.</t>
  </si>
  <si>
    <t>REFERENCE NO.</t>
  </si>
  <si>
    <t>SIZE (INCHES)</t>
  </si>
  <si>
    <t>CODE</t>
  </si>
  <si>
    <t>FT</t>
  </si>
  <si>
    <t>SF</t>
  </si>
  <si>
    <t>LANE ARROW</t>
  </si>
  <si>
    <t>EACH</t>
  </si>
  <si>
    <t>LT</t>
  </si>
  <si>
    <t>MILE</t>
  </si>
  <si>
    <t>CEN/RT</t>
  </si>
  <si>
    <t>RT</t>
  </si>
  <si>
    <t>LT/RT</t>
  </si>
  <si>
    <t>CEN</t>
  </si>
  <si>
    <t>RT/LT</t>
  </si>
  <si>
    <t>GROUND MOUNTED SUPPORT, NO. 2 POST</t>
  </si>
  <si>
    <t>GROUND MOUNTED SUPPORT, NO. 3 POST</t>
  </si>
  <si>
    <t>REMOVAL OF GROUND MOUNTED SIGN AND DISPOSAL</t>
  </si>
  <si>
    <t>REMOVAL OF GROUND MOUNTED POST SUPPORT AND DISPOSAL</t>
  </si>
  <si>
    <t>REMOVAL OF POLE MOUNTED SIGN AND DISPOSAL</t>
  </si>
  <si>
    <t>R-1</t>
  </si>
  <si>
    <t>R-2</t>
  </si>
  <si>
    <t>SPECIAL</t>
  </si>
  <si>
    <t>R-3</t>
  </si>
  <si>
    <t>S-1</t>
  </si>
  <si>
    <t>S-2</t>
  </si>
  <si>
    <t>S-3</t>
  </si>
  <si>
    <t>R-5</t>
  </si>
  <si>
    <t>R-6</t>
  </si>
  <si>
    <t>S-4</t>
  </si>
  <si>
    <t>S-5</t>
  </si>
  <si>
    <t>S-6</t>
  </si>
  <si>
    <t>S-7</t>
  </si>
  <si>
    <t>S-8</t>
  </si>
  <si>
    <t>S-9</t>
  </si>
  <si>
    <t>S-10</t>
  </si>
  <si>
    <t>S-11</t>
  </si>
  <si>
    <t>S-12</t>
  </si>
  <si>
    <t>S-13</t>
  </si>
  <si>
    <t>R1-1-30</t>
  </si>
  <si>
    <t>30" X 30"</t>
  </si>
  <si>
    <t>24" X 30"</t>
  </si>
  <si>
    <t>R-7</t>
  </si>
  <si>
    <t>R-8</t>
  </si>
  <si>
    <t>R-10</t>
  </si>
  <si>
    <t>R-11</t>
  </si>
  <si>
    <t>R-12</t>
  </si>
  <si>
    <t>R-13</t>
  </si>
  <si>
    <t>R-14</t>
  </si>
  <si>
    <t>R-15</t>
  </si>
  <si>
    <t>R-16</t>
  </si>
  <si>
    <t>R-18</t>
  </si>
  <si>
    <t>R-19</t>
  </si>
  <si>
    <t>D3-1</t>
  </si>
  <si>
    <t>R1-1</t>
  </si>
  <si>
    <t>R2-1</t>
  </si>
  <si>
    <t>S-14</t>
  </si>
  <si>
    <t>S-15</t>
  </si>
  <si>
    <t>36" X 36"</t>
  </si>
  <si>
    <t>R-20</t>
  </si>
  <si>
    <t>R-21</t>
  </si>
  <si>
    <t>R-22</t>
  </si>
  <si>
    <t>R-23</t>
  </si>
  <si>
    <t>R-24</t>
  </si>
  <si>
    <t>48" X 30"</t>
  </si>
  <si>
    <t>S-22</t>
  </si>
  <si>
    <t>S-23</t>
  </si>
  <si>
    <t>24" X 12"</t>
  </si>
  <si>
    <t>24" X 24"</t>
  </si>
  <si>
    <t>S-24</t>
  </si>
  <si>
    <t>S-25</t>
  </si>
  <si>
    <t>S-26</t>
  </si>
  <si>
    <t>S-29</t>
  </si>
  <si>
    <t>S-30</t>
  </si>
  <si>
    <t>S-31</t>
  </si>
  <si>
    <t>S-32</t>
  </si>
  <si>
    <t>S-33</t>
  </si>
  <si>
    <t>S-34</t>
  </si>
  <si>
    <t>S-35</t>
  </si>
  <si>
    <t>S-36</t>
  </si>
  <si>
    <t>R-25</t>
  </si>
  <si>
    <t>R-36</t>
  </si>
  <si>
    <t>R-30</t>
  </si>
  <si>
    <t>R-31</t>
  </si>
  <si>
    <t>R-32</t>
  </si>
  <si>
    <t>R-33</t>
  </si>
  <si>
    <t>R-34</t>
  </si>
  <si>
    <t>R-37</t>
  </si>
  <si>
    <t>REMOVAL OF OVERHEAD MOUNTED SIGN AND DISPOSAL</t>
  </si>
  <si>
    <t>R-38</t>
  </si>
  <si>
    <t>S-37</t>
  </si>
  <si>
    <t>S-38</t>
  </si>
  <si>
    <t>R-39</t>
  </si>
  <si>
    <t>R-40</t>
  </si>
  <si>
    <t>R-41</t>
  </si>
  <si>
    <t>SIGN POST REFLECTOR</t>
  </si>
  <si>
    <t>ITEM 621 - RAISED PAVEMENT MARKER SUBSUMMARY</t>
  </si>
  <si>
    <t>ROADWAY</t>
  </si>
  <si>
    <t>STATION TO STATION</t>
  </si>
  <si>
    <t>INTERVAL</t>
  </si>
  <si>
    <t>2-WAY
WH/RED</t>
  </si>
  <si>
    <t>RAISED PAVEMENT MARKER REMOVED</t>
  </si>
  <si>
    <t>TOTALS</t>
  </si>
  <si>
    <t>SHEET NUMBER</t>
  </si>
  <si>
    <t>SIGN HANGER ASSEMBLY, MAST ARM, AS PER PLAN</t>
  </si>
  <si>
    <t>CHEVRON MARKING</t>
  </si>
  <si>
    <t>BIKE LANE SYMBOL MARKING</t>
  </si>
  <si>
    <t>PAVEMENT MARKING, MISC.: EDGE LINE, 5"</t>
  </si>
  <si>
    <t>PAVEMENT MARKING, MISC.: LANE LINE, 5"</t>
  </si>
  <si>
    <t>PAVEMENT MARKING, MISC.: CHANNELIZING LINE, 10"</t>
  </si>
  <si>
    <t>PAVEMENT MARKING, MISC.: STOP LINE, 20"</t>
  </si>
  <si>
    <t>I-70 EB</t>
  </si>
  <si>
    <t>CEN/LT</t>
  </si>
  <si>
    <t>I-70 WB</t>
  </si>
  <si>
    <t>TOTALS CARRIED TO TRAFFIC CONTROL GENERAL SUMMARY</t>
  </si>
  <si>
    <t>84900</t>
  </si>
  <si>
    <t>REMOVAL OF GROUND MOUNTED MAJOR SIGN AND DISPOSAL</t>
  </si>
  <si>
    <t>REMOVAL OF GROUND MOUNTED STRUCTURAL BEAM SUPPORT AND DISPOSAL</t>
  </si>
  <si>
    <t>E1-H1</t>
  </si>
  <si>
    <t>E1-H5P</t>
  </si>
  <si>
    <t>E6-H2</t>
  </si>
  <si>
    <t>I-5</t>
  </si>
  <si>
    <t>E1-H3</t>
  </si>
  <si>
    <t>D10-5</t>
  </si>
  <si>
    <t>R6-2L</t>
  </si>
  <si>
    <t>D9-2</t>
  </si>
  <si>
    <t>R6-1R</t>
  </si>
  <si>
    <t>R6-1L</t>
  </si>
  <si>
    <t>R5-1</t>
  </si>
  <si>
    <t>R3-H8bk</t>
  </si>
  <si>
    <t>FULTON ST.</t>
  </si>
  <si>
    <t>M4-5</t>
  </si>
  <si>
    <t>M1-1-2</t>
  </si>
  <si>
    <t>R3-17</t>
  </si>
  <si>
    <t>D14-H4</t>
  </si>
  <si>
    <t>GROUND MOUNTED STRUCTURAL BEAM SUPPORT, W10X12</t>
  </si>
  <si>
    <t>ONE WAY SUPPORT, NO. 3 POST</t>
  </si>
  <si>
    <t>BREAKAWAY STRUCTURAL BEAM CONNECTION</t>
  </si>
  <si>
    <t>18" X 60"</t>
  </si>
  <si>
    <t>48" X 48"</t>
  </si>
  <si>
    <t>R2-1-48</t>
  </si>
  <si>
    <t>CONCRETE MEDIAN BARRIER SIGN BRACKET</t>
  </si>
  <si>
    <t>13.0/13.0</t>
  </si>
  <si>
    <t>12" X 18"</t>
  </si>
  <si>
    <t>R6-1R-36</t>
  </si>
  <si>
    <t>R6-1L-36</t>
  </si>
  <si>
    <t>R5-1-36</t>
  </si>
  <si>
    <t>36" X 12"</t>
  </si>
  <si>
    <t>POLE S/W-1</t>
  </si>
  <si>
    <t>R6-2L-24</t>
  </si>
  <si>
    <t>84010</t>
  </si>
  <si>
    <t>84510</t>
  </si>
  <si>
    <t>DETAIL PAGE</t>
  </si>
  <si>
    <t>GROUND ROD</t>
  </si>
  <si>
    <t>CONCRETE BARRIER MEDIAN OVERHEAD SIGN SUPPORT FOUNDATION, TC-21.50</t>
  </si>
  <si>
    <t>RIGID OVERHEAD SIGN SUPPORT FOUNDATION</t>
  </si>
  <si>
    <t>I-70</t>
  </si>
  <si>
    <t>1-WAY
WHITE</t>
  </si>
  <si>
    <t>2-WAY
YEL/RED</t>
  </si>
  <si>
    <t>SIGN, GROUND MOUNTED EXTRUSHEET</t>
  </si>
  <si>
    <t>80200</t>
  </si>
  <si>
    <t>GROUND MOUNTED STRUCTURAL BEAM SUPPORT FOUNDATION</t>
  </si>
  <si>
    <t>84500</t>
  </si>
  <si>
    <t>SIGN, FLAT SHEET</t>
  </si>
  <si>
    <t>SIGN, DOUBLE FACED, STREET NAME</t>
  </si>
  <si>
    <t>R-4</t>
  </si>
  <si>
    <t>REMOVAL OF OVERHEAD MOUNTED SIGN AND REERECTION</t>
  </si>
  <si>
    <t>PAVEMENT MARKING, MISC.: BIKE LANE DOTTED LINE, 5"</t>
  </si>
  <si>
    <t>EW</t>
  </si>
  <si>
    <t>LL</t>
  </si>
  <si>
    <t>CH</t>
  </si>
  <si>
    <t>DW</t>
  </si>
  <si>
    <t>EY</t>
  </si>
  <si>
    <t>LR</t>
  </si>
  <si>
    <t>LANE REDUCTION ARROW</t>
  </si>
  <si>
    <t>RAMP C4</t>
  </si>
  <si>
    <t>RT/CEN</t>
  </si>
  <si>
    <t>RAMP N1</t>
  </si>
  <si>
    <t>I-70 SB / I-70 WB</t>
  </si>
  <si>
    <t>BI</t>
  </si>
  <si>
    <t>SL</t>
  </si>
  <si>
    <t>TW</t>
  </si>
  <si>
    <t>LA</t>
  </si>
  <si>
    <t>CW</t>
  </si>
  <si>
    <t>QB</t>
  </si>
  <si>
    <t>GP</t>
  </si>
  <si>
    <t>I-71 SB / I-70 WB</t>
  </si>
  <si>
    <t>I-70 EB / RAMP C4</t>
  </si>
  <si>
    <t>RT/RT</t>
  </si>
  <si>
    <t>I-70 EB / RAMP N1</t>
  </si>
  <si>
    <t>I-70 WB / RAMP Q4</t>
  </si>
  <si>
    <t>FULTON ST</t>
  </si>
  <si>
    <t>3RD ST</t>
  </si>
  <si>
    <t>4TH ST</t>
  </si>
  <si>
    <t>R=9</t>
  </si>
  <si>
    <t>M4-6</t>
  </si>
  <si>
    <t>M6-1</t>
  </si>
  <si>
    <t>R3-5a</t>
  </si>
  <si>
    <t>M3-1</t>
  </si>
  <si>
    <t>M6-3</t>
  </si>
  <si>
    <t>M3-2</t>
  </si>
  <si>
    <t>M6-1R</t>
  </si>
  <si>
    <t>M3-4</t>
  </si>
  <si>
    <t>M3-3</t>
  </si>
  <si>
    <t>R3-6R</t>
  </si>
  <si>
    <t>W4-1R-48</t>
  </si>
  <si>
    <t>16.2/16.2</t>
  </si>
  <si>
    <t>D10-5-18 (MOD)</t>
  </si>
  <si>
    <t>W4-2L-48</t>
  </si>
  <si>
    <t>M4-5-24</t>
  </si>
  <si>
    <t>M1-1-24-2</t>
  </si>
  <si>
    <t>M6-1-21</t>
  </si>
  <si>
    <t>21" X 15"</t>
  </si>
  <si>
    <t>M3-3-24</t>
  </si>
  <si>
    <t>M6-3-21</t>
  </si>
  <si>
    <t>M3-4-24</t>
  </si>
  <si>
    <t>M3-1-24</t>
  </si>
  <si>
    <t>S-27</t>
  </si>
  <si>
    <t>M3-2-24</t>
  </si>
  <si>
    <t>M6-1R-21</t>
  </si>
  <si>
    <t>1152+56</t>
  </si>
  <si>
    <t>S-39</t>
  </si>
  <si>
    <t>07000</t>
  </si>
  <si>
    <t>GROUND MOUNTED STRUCTURAL BEAM SUPPORT, W8X18</t>
  </si>
  <si>
    <t>GROUND MOUNTED STRUCTURAL BEAM SUPPORT, W10X22</t>
  </si>
  <si>
    <t>GROUND MOUNTED STRUCTURAL BEAM SUPPORT, W12X30</t>
  </si>
  <si>
    <t>OSS-1</t>
  </si>
  <si>
    <t>OSS-2</t>
  </si>
  <si>
    <t>OSS-3</t>
  </si>
  <si>
    <t>OSS-4</t>
  </si>
  <si>
    <t>19.2/21.0</t>
  </si>
  <si>
    <t>22.0/24.6/26.7</t>
  </si>
  <si>
    <t>29.8/34.0/38.1</t>
  </si>
  <si>
    <t>19.6/19.9</t>
  </si>
  <si>
    <t>31.2/32.3/32.2</t>
  </si>
  <si>
    <t>22.2/25.7/29.6</t>
  </si>
  <si>
    <t>OFFIC CALCS</t>
  </si>
  <si>
    <t>RPM</t>
  </si>
  <si>
    <t>SIGN SUPPORT ASSEMBLY, POLE MOUNTED, AS PER PLAN</t>
  </si>
  <si>
    <t>07500</t>
  </si>
  <si>
    <t>08000</t>
  </si>
  <si>
    <t>07600</t>
  </si>
  <si>
    <t>RAMP Q4</t>
  </si>
  <si>
    <t>PAVEMENT MARKING, MISC.: TRANSVERSE / DIAGONAL LINE, 20"</t>
  </si>
  <si>
    <t>GREEN COLORED PAVEMENT FOR  BIKES, TYPE B90</t>
  </si>
  <si>
    <t>TOTALS FROM THIS SHEET</t>
  </si>
  <si>
    <t>TOTAL MILES</t>
  </si>
  <si>
    <t>W4-1R</t>
  </si>
  <si>
    <t>REMOVAL OF OVERHEAD SIGN SUPPORT AND DISPOSAL, TYPE TC-7.65</t>
  </si>
  <si>
    <t>48" X 60"</t>
  </si>
  <si>
    <t>SIGN SUPPORT ASSEMBLY, POLE MOUNTED</t>
  </si>
  <si>
    <t>REMOVAL OF OVERHEAD SIGN SUPPORT AND DISPOSAL, TYPE TC-12.30</t>
  </si>
  <si>
    <t>CP-114.01D</t>
  </si>
  <si>
    <t>SIGN, PERMANENT OVERLAY</t>
  </si>
  <si>
    <t>80400</t>
  </si>
  <si>
    <t>I-71 NB</t>
  </si>
  <si>
    <t>PAVEMENT MARKING, MISC.: STOP LINE, 20", TYPE B90</t>
  </si>
  <si>
    <t>PAVEMENT MARKING, MISC.: CROSSWALK LINE, 10", TYPE B90</t>
  </si>
  <si>
    <t>LANE ARROW, TYPE B90</t>
  </si>
  <si>
    <t>BIKE LANE SYMBOL MARKING, TYPE B90</t>
  </si>
  <si>
    <t>PAVEMENT MARKING, MISC.: DOTTED LINE, 5", TYPE B90</t>
  </si>
  <si>
    <t>PAVEMENT MARKING, MISC.: EDGE LINE, 5", TYPE A1, WITH CONTRAST</t>
  </si>
  <si>
    <t>PAVEMENT MARKING, MISC.: LANE LINE, 5", TYPE A1, WITH CONTRAST</t>
  </si>
  <si>
    <t>PAVEMENT MARKING, MISC.: CHANNELIZING LINE, 10", TYPE A1, WITH CONTRAST</t>
  </si>
  <si>
    <t>PAVEMENT MARKING, MISC.: BIKE LANE DOTTED LINE, 5", TYPE B90</t>
  </si>
  <si>
    <t>CM</t>
  </si>
  <si>
    <t>R3-17-24</t>
  </si>
  <si>
    <t>24"' X 18"</t>
  </si>
  <si>
    <t>R3-H8b5</t>
  </si>
  <si>
    <t>13.5/13.5</t>
  </si>
  <si>
    <t>I-670 EB</t>
  </si>
  <si>
    <t xml:space="preserve">I-71 NB </t>
  </si>
  <si>
    <t>82000</t>
  </si>
  <si>
    <t>SIGN BACKING ASSEMBLY</t>
  </si>
  <si>
    <t>3RD ST.</t>
  </si>
  <si>
    <t>4TH ST.</t>
  </si>
  <si>
    <t>36" X 30"</t>
  </si>
  <si>
    <t>S-27A</t>
  </si>
  <si>
    <t>S-27B</t>
  </si>
  <si>
    <t>S-27C</t>
  </si>
  <si>
    <t>R-37A</t>
  </si>
  <si>
    <t>S-29A</t>
  </si>
  <si>
    <t>S-29B</t>
  </si>
  <si>
    <t>S-29D</t>
  </si>
  <si>
    <t>S-29C</t>
  </si>
  <si>
    <t>S-31B</t>
  </si>
  <si>
    <t>S-31A</t>
  </si>
  <si>
    <t>S-31C</t>
  </si>
  <si>
    <t>18.4/20.8</t>
  </si>
  <si>
    <t>PAVEMENT MARKING, MISC.: TURN QUEUE BOX, TYPE B90</t>
  </si>
  <si>
    <t>TOTALS (MILE)</t>
  </si>
  <si>
    <t>PS</t>
  </si>
  <si>
    <t>RAMP C5</t>
  </si>
  <si>
    <t>PARKING LOT STALL MARKING</t>
  </si>
  <si>
    <t>12" x 18"</t>
  </si>
  <si>
    <t>R9-23bL-12</t>
  </si>
  <si>
    <t>R9-23aL-12</t>
  </si>
  <si>
    <t>S-11A</t>
  </si>
  <si>
    <t>S-11B</t>
  </si>
  <si>
    <t>R9-23aR-12</t>
  </si>
  <si>
    <t>R9-23bR-12</t>
  </si>
  <si>
    <t>R-17</t>
  </si>
  <si>
    <t>S-30A</t>
  </si>
  <si>
    <t>WET REFLECTIVE EPOXY PAVEMENT MARKING, EDGE LINE, 6" (WHITE)</t>
  </si>
  <si>
    <t>WET REFLECTIVE EPOXY PAVEMENT MARKING, LANE LINE, 6"</t>
  </si>
  <si>
    <t>WET REFLECTIVE THERMOPLASTIC PAVEMENT MARKING, EDGE LINE, 6" (YELLOW)</t>
  </si>
  <si>
    <t>WET REFLECTIVE THERMOPLASTIC PAVEMENT MARKING, EDGE LINE, 6" (WHITE)</t>
  </si>
  <si>
    <t>WET REFLECTIVE THERMOPLASTIC PAVEMENT MARKING, LANE LINE, 6"</t>
  </si>
  <si>
    <t>WET REFLECTIVE THERMOPLASTIC PAVEMENT MARKING, CHANNELIZING LINE, 12"</t>
  </si>
  <si>
    <t>WET REFLECTIVE THERMOPLASTIC PAVEMENT MARKING, DOTTED LINE, 6"</t>
  </si>
  <si>
    <t>mile</t>
  </si>
  <si>
    <t>GROOVING FOR 6" RECESSED PAVEMENT MARKING, (ASPHALT)</t>
  </si>
  <si>
    <t>GROOVING FOR 12" RECESSED PAVEMENT MARKING, (ASPHALT)</t>
  </si>
  <si>
    <t>GROOVING FOR 6" RECESSED PAVEMENT MARKING, (CONCRETE)</t>
  </si>
  <si>
    <t>WET REFLECTIVE EPOXY PAVEMENT MARKING, EDGE LINE, 6"</t>
  </si>
  <si>
    <t>WET REFLECTIVE THERMOPLASTIC PAVEMENT MARKING, EDGE LINE, 6"</t>
  </si>
  <si>
    <t>72330</t>
  </si>
  <si>
    <t>OVERHEAD SIGN SUPPORT, TYPE TC-12.31, DESIGN 10</t>
  </si>
  <si>
    <t>OVERHEAD SIGN SUPPORT, TYPE TC-15.116, DESIGN 2</t>
  </si>
  <si>
    <t>72420</t>
  </si>
  <si>
    <t>SIGN, OVERHEAD EXTRUSHEET</t>
  </si>
  <si>
    <t>80224</t>
  </si>
  <si>
    <t>18" X 18"</t>
  </si>
  <si>
    <t>R-32A</t>
  </si>
  <si>
    <t>R-32B</t>
  </si>
  <si>
    <t>R-32C</t>
  </si>
  <si>
    <t>PAVEMENT MARKING, MISC.: BIKE DETECTOR MARKING</t>
  </si>
  <si>
    <t>TOTALS CARRIED TO SHEET 413</t>
  </si>
  <si>
    <t>TOTALS CARRIED FROM SHEET 410</t>
  </si>
  <si>
    <t>TOTALS CARRIED FROM SHEET 411</t>
  </si>
  <si>
    <t>TOTALS CARRIED FROM SHEET 412</t>
  </si>
  <si>
    <t>BD</t>
  </si>
  <si>
    <t>R10-22-12</t>
  </si>
  <si>
    <t>S-28E</t>
  </si>
  <si>
    <t>SIGNING, MISC.: TRAFFIC SIGNAL SIGNS</t>
  </si>
  <si>
    <t>LS</t>
  </si>
  <si>
    <t>POLE N/W-2</t>
  </si>
  <si>
    <t>01/IMS/04</t>
  </si>
  <si>
    <t>R-11A</t>
  </si>
  <si>
    <t>S-8A</t>
  </si>
  <si>
    <t>CP-924.36L-9</t>
  </si>
  <si>
    <t>CP-124.01R-9</t>
  </si>
  <si>
    <t>CP-823.03R-9</t>
  </si>
  <si>
    <t>CP-924.36L</t>
  </si>
  <si>
    <t>CP-823.03R</t>
  </si>
  <si>
    <t>CP-924.36D-12</t>
  </si>
  <si>
    <t>CP-124.01L-9</t>
  </si>
  <si>
    <t>CP-924.36R-9</t>
  </si>
  <si>
    <t>S-9A</t>
  </si>
  <si>
    <t>S-12A</t>
  </si>
  <si>
    <t>S-12B</t>
  </si>
  <si>
    <t>R-22A</t>
  </si>
  <si>
    <t>CP-924.36D</t>
  </si>
  <si>
    <t>S-15A</t>
  </si>
  <si>
    <t>S-15B</t>
  </si>
  <si>
    <t>R-22B</t>
  </si>
  <si>
    <t>CP-924.36R</t>
  </si>
  <si>
    <t>CP-124.01L</t>
  </si>
  <si>
    <t>S-15C</t>
  </si>
  <si>
    <t>CP-924.36L-12</t>
  </si>
  <si>
    <t>60" X 30"</t>
  </si>
  <si>
    <t>R-19A</t>
  </si>
  <si>
    <t>R-25A</t>
  </si>
  <si>
    <t>S-22A</t>
  </si>
  <si>
    <t>S-23A</t>
  </si>
  <si>
    <t>CP-924.36R-12</t>
  </si>
  <si>
    <t>24" X 18"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</si>
</sst>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&quot;$&quot;#,##0\ ;\(&quot;$&quot;#,##0\)"/>
    <numFmt numFmtId="165" formatCode="m/d"/>
    <numFmt numFmtId="166" formatCode="###0"/>
    <numFmt numFmtId="167" formatCode="##\+#0"/>
    <numFmt numFmtId="168" formatCode="00000"/>
    <numFmt numFmtId="169" formatCode="0.0"/>
    <numFmt numFmtId="170" formatCode="##\+##"/>
    <numFmt numFmtId="171" formatCode="0.00000"/>
    <numFmt numFmtId="172" formatCode="###0.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sz val="14"/>
      <name val="Verdana"/>
      <family val="2"/>
    </font>
    <font>
      <b/>
      <sz val="10"/>
      <name val="Arial"/>
      <family val="2"/>
    </font>
    <font>
      <b/>
      <sz val="18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u/>
      <sz val="7.5"/>
      <color indexed="12"/>
      <name val="Arial"/>
      <family val="2"/>
    </font>
    <font>
      <sz val="10"/>
      <color indexed="10"/>
      <name val="Arial"/>
      <family val="2"/>
    </font>
    <font>
      <sz val="11"/>
      <name val="Verdana"/>
      <family val="2"/>
    </font>
    <font>
      <sz val="10"/>
      <name val="Arial"/>
      <family val="2"/>
    </font>
    <font>
      <sz val="10"/>
      <name val="Verdana"/>
      <family val="2"/>
    </font>
    <font>
      <sz val="14"/>
      <name val="Arial"/>
      <family val="2"/>
    </font>
    <font>
      <b/>
      <sz val="10"/>
      <color rgb="FFFF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3">
    <xf numFmtId="0" fontId="0" fillId="0" borderId="0"/>
    <xf numFmtId="0" fontId="1" fillId="0" borderId="0"/>
    <xf numFmtId="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2" fontId="3" fillId="0" borderId="0" applyFont="0" applyFill="0" applyBorder="0" applyAlignment="0" applyProtection="0"/>
    <xf numFmtId="0" fontId="6" fillId="0" borderId="0" applyNumberFormat="0" applyFont="0" applyFill="0" applyAlignment="0" applyProtection="0"/>
    <xf numFmtId="0" fontId="7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0" fontId="9" fillId="0" borderId="0" applyNumberFormat="0" applyFont="0" applyFill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3" fillId="0" borderId="32" applyNumberFormat="0" applyFont="0" applyBorder="0" applyAlignment="0" applyProtection="0"/>
    <xf numFmtId="0" fontId="3" fillId="0" borderId="0"/>
    <xf numFmtId="0" fontId="13" fillId="0" borderId="0"/>
    <xf numFmtId="0" fontId="1" fillId="0" borderId="0"/>
    <xf numFmtId="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2" fontId="1" fillId="0" borderId="0" applyFont="0" applyFill="0" applyBorder="0" applyAlignment="0" applyProtection="0"/>
    <xf numFmtId="0" fontId="6" fillId="0" borderId="0" applyNumberFormat="0" applyFont="0" applyFill="0" applyAlignment="0" applyProtection="0"/>
    <xf numFmtId="0" fontId="8" fillId="0" borderId="0" applyNumberFormat="0" applyFont="0" applyFill="0" applyAlignment="0" applyProtection="0"/>
    <xf numFmtId="0" fontId="1" fillId="0" borderId="32" applyNumberFormat="0" applyFont="0" applyBorder="0" applyAlignment="0" applyProtection="0"/>
    <xf numFmtId="0" fontId="1" fillId="0" borderId="0"/>
  </cellStyleXfs>
  <cellXfs count="448">
    <xf numFmtId="0" fontId="0" fillId="0" borderId="0" xfId="0"/>
    <xf numFmtId="166" fontId="1" fillId="0" borderId="0" xfId="1" applyNumberFormat="1"/>
    <xf numFmtId="166" fontId="2" fillId="0" borderId="0" xfId="1" applyNumberFormat="1" applyFont="1" applyAlignment="1">
      <alignment horizontal="center" vertical="center"/>
    </xf>
    <xf numFmtId="166" fontId="3" fillId="0" borderId="0" xfId="1" quotePrefix="1" applyNumberFormat="1" applyFont="1"/>
    <xf numFmtId="166" fontId="0" fillId="0" borderId="0" xfId="0" applyNumberFormat="1"/>
    <xf numFmtId="166" fontId="4" fillId="0" borderId="3" xfId="1" applyNumberFormat="1" applyFont="1" applyBorder="1" applyAlignment="1">
      <alignment horizontal="center" vertical="center"/>
    </xf>
    <xf numFmtId="166" fontId="1" fillId="0" borderId="4" xfId="1" applyNumberFormat="1" applyBorder="1" applyAlignment="1">
      <alignment horizontal="center" vertical="center"/>
    </xf>
    <xf numFmtId="166" fontId="5" fillId="0" borderId="5" xfId="0" applyNumberFormat="1" applyFont="1" applyBorder="1" applyAlignment="1">
      <alignment horizontal="center" vertical="center"/>
    </xf>
    <xf numFmtId="166" fontId="5" fillId="0" borderId="6" xfId="1" applyNumberFormat="1" applyFont="1" applyBorder="1" applyAlignment="1">
      <alignment horizontal="center" vertical="center"/>
    </xf>
    <xf numFmtId="166" fontId="5" fillId="0" borderId="15" xfId="1" applyNumberFormat="1" applyFont="1" applyBorder="1" applyAlignment="1">
      <alignment horizontal="center" vertical="center"/>
    </xf>
    <xf numFmtId="166" fontId="5" fillId="0" borderId="16" xfId="0" applyNumberFormat="1" applyFont="1" applyBorder="1" applyAlignment="1">
      <alignment horizontal="center" vertical="center"/>
    </xf>
    <xf numFmtId="166" fontId="5" fillId="0" borderId="16" xfId="1" applyNumberFormat="1" applyFont="1" applyBorder="1" applyAlignment="1">
      <alignment horizontal="center" vertical="center"/>
    </xf>
    <xf numFmtId="166" fontId="5" fillId="0" borderId="17" xfId="1" applyNumberFormat="1" applyFont="1" applyBorder="1" applyAlignment="1">
      <alignment horizontal="center" vertical="center"/>
    </xf>
    <xf numFmtId="166" fontId="5" fillId="0" borderId="19" xfId="1" applyNumberFormat="1" applyFont="1" applyBorder="1" applyAlignment="1">
      <alignment horizontal="center" vertical="center"/>
    </xf>
    <xf numFmtId="166" fontId="5" fillId="0" borderId="20" xfId="1" applyNumberFormat="1" applyFont="1" applyBorder="1" applyAlignment="1">
      <alignment horizontal="center" vertical="center"/>
    </xf>
    <xf numFmtId="166" fontId="5" fillId="0" borderId="21" xfId="1" applyNumberFormat="1" applyFont="1" applyBorder="1" applyAlignment="1">
      <alignment horizontal="center" vertical="center"/>
    </xf>
    <xf numFmtId="166" fontId="5" fillId="0" borderId="5" xfId="1" applyNumberFormat="1" applyFont="1" applyBorder="1" applyAlignment="1">
      <alignment horizontal="center" vertical="center" wrapText="1"/>
    </xf>
    <xf numFmtId="167" fontId="5" fillId="0" borderId="6" xfId="1" applyNumberFormat="1" applyFont="1" applyBorder="1" applyAlignment="1">
      <alignment horizontal="center" vertical="center"/>
    </xf>
    <xf numFmtId="0" fontId="14" fillId="0" borderId="33" xfId="1" applyFont="1" applyBorder="1" applyAlignment="1">
      <alignment horizontal="center"/>
    </xf>
    <xf numFmtId="0" fontId="14" fillId="0" borderId="35" xfId="1" applyFont="1" applyBorder="1" applyAlignment="1">
      <alignment horizontal="center"/>
    </xf>
    <xf numFmtId="0" fontId="5" fillId="0" borderId="19" xfId="1" applyFont="1" applyBorder="1" applyAlignment="1">
      <alignment horizontal="center" vertical="center"/>
    </xf>
    <xf numFmtId="3" fontId="5" fillId="0" borderId="23" xfId="1" applyNumberFormat="1" applyFont="1" applyBorder="1" applyAlignment="1">
      <alignment horizontal="left" vertical="center"/>
    </xf>
    <xf numFmtId="0" fontId="5" fillId="0" borderId="21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1" fontId="5" fillId="0" borderId="23" xfId="1" applyNumberFormat="1" applyFont="1" applyBorder="1" applyAlignment="1">
      <alignment horizontal="center" vertical="center"/>
    </xf>
    <xf numFmtId="1" fontId="5" fillId="0" borderId="5" xfId="1" applyNumberFormat="1" applyFont="1" applyBorder="1" applyAlignment="1">
      <alignment horizontal="left" vertical="center"/>
    </xf>
    <xf numFmtId="49" fontId="1" fillId="0" borderId="0" xfId="1" applyNumberFormat="1"/>
    <xf numFmtId="1" fontId="5" fillId="0" borderId="7" xfId="1" applyNumberFormat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quotePrefix="1" applyFont="1" applyAlignment="1">
      <alignment horizontal="center" vertical="center"/>
    </xf>
    <xf numFmtId="0" fontId="5" fillId="0" borderId="20" xfId="1" applyFont="1" applyBorder="1" applyAlignment="1">
      <alignment horizontal="center" vertical="center"/>
    </xf>
    <xf numFmtId="4" fontId="5" fillId="0" borderId="12" xfId="1" applyNumberFormat="1" applyFont="1" applyBorder="1" applyAlignment="1">
      <alignment horizontal="center" vertical="center"/>
    </xf>
    <xf numFmtId="2" fontId="5" fillId="0" borderId="7" xfId="1" applyNumberFormat="1" applyFont="1" applyBorder="1" applyAlignment="1">
      <alignment horizontal="center" vertical="center"/>
    </xf>
    <xf numFmtId="0" fontId="5" fillId="0" borderId="38" xfId="1" applyFont="1" applyBorder="1" applyAlignment="1">
      <alignment horizontal="center" vertical="center"/>
    </xf>
    <xf numFmtId="170" fontId="5" fillId="0" borderId="12" xfId="1" applyNumberFormat="1" applyFont="1" applyBorder="1" applyAlignment="1">
      <alignment horizontal="center" vertical="center"/>
    </xf>
    <xf numFmtId="1" fontId="5" fillId="0" borderId="1" xfId="1" applyNumberFormat="1" applyFont="1" applyBorder="1" applyAlignment="1">
      <alignment horizontal="center" vertical="center"/>
    </xf>
    <xf numFmtId="0" fontId="5" fillId="0" borderId="22" xfId="1" applyFont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center" wrapText="1"/>
    </xf>
    <xf numFmtId="0" fontId="1" fillId="0" borderId="0" xfId="1"/>
    <xf numFmtId="1" fontId="5" fillId="0" borderId="1" xfId="1" applyNumberFormat="1" applyFont="1" applyBorder="1" applyAlignment="1">
      <alignment horizontal="center" vertical="center" wrapText="1"/>
    </xf>
    <xf numFmtId="166" fontId="5" fillId="0" borderId="12" xfId="1" applyNumberFormat="1" applyFont="1" applyBorder="1" applyAlignment="1">
      <alignment horizontal="center" vertical="center"/>
    </xf>
    <xf numFmtId="166" fontId="5" fillId="0" borderId="38" xfId="1" applyNumberFormat="1" applyFont="1" applyBorder="1" applyAlignment="1">
      <alignment horizontal="center" vertical="center"/>
    </xf>
    <xf numFmtId="166" fontId="2" fillId="0" borderId="0" xfId="1" applyNumberFormat="1" applyFont="1"/>
    <xf numFmtId="166" fontId="16" fillId="0" borderId="5" xfId="1" applyNumberFormat="1" applyFont="1" applyBorder="1" applyAlignment="1">
      <alignment horizontal="center" vertical="center"/>
    </xf>
    <xf numFmtId="166" fontId="16" fillId="0" borderId="19" xfId="1" applyNumberFormat="1" applyFont="1" applyBorder="1" applyAlignment="1">
      <alignment horizontal="center" vertical="center"/>
    </xf>
    <xf numFmtId="49" fontId="11" fillId="0" borderId="0" xfId="1" applyNumberFormat="1" applyFont="1" applyAlignment="1">
      <alignment horizontal="center" vertical="center"/>
    </xf>
    <xf numFmtId="1" fontId="11" fillId="0" borderId="0" xfId="1" applyNumberFormat="1" applyFont="1" applyAlignment="1">
      <alignment horizontal="center" vertical="center"/>
    </xf>
    <xf numFmtId="49" fontId="5" fillId="0" borderId="16" xfId="1" applyNumberFormat="1" applyFont="1" applyBorder="1" applyAlignment="1">
      <alignment horizontal="center" vertical="center"/>
    </xf>
    <xf numFmtId="0" fontId="5" fillId="0" borderId="23" xfId="1" applyFont="1" applyBorder="1" applyAlignment="1">
      <alignment horizontal="center" vertical="center"/>
    </xf>
    <xf numFmtId="169" fontId="5" fillId="0" borderId="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5" fillId="0" borderId="40" xfId="1" applyFont="1" applyBorder="1" applyAlignment="1">
      <alignment horizontal="center" vertical="center"/>
    </xf>
    <xf numFmtId="0" fontId="2" fillId="0" borderId="0" xfId="14" applyFont="1" applyAlignment="1">
      <alignment horizontal="center" vertical="center"/>
    </xf>
    <xf numFmtId="49" fontId="2" fillId="0" borderId="0" xfId="14" applyNumberFormat="1" applyFont="1" applyAlignment="1">
      <alignment horizontal="center" vertical="center"/>
    </xf>
    <xf numFmtId="0" fontId="17" fillId="0" borderId="5" xfId="1" applyFont="1" applyBorder="1" applyAlignment="1">
      <alignment horizontal="center" vertical="center"/>
    </xf>
    <xf numFmtId="17" fontId="5" fillId="0" borderId="4" xfId="1" applyNumberFormat="1" applyFont="1" applyBorder="1" applyAlignment="1">
      <alignment horizontal="center" vertical="center"/>
    </xf>
    <xf numFmtId="1" fontId="5" fillId="0" borderId="1" xfId="14" applyNumberFormat="1" applyFont="1" applyBorder="1" applyAlignment="1">
      <alignment horizontal="center" vertical="center"/>
    </xf>
    <xf numFmtId="0" fontId="5" fillId="0" borderId="24" xfId="1" applyFont="1" applyBorder="1" applyAlignment="1">
      <alignment horizontal="center" vertical="center"/>
    </xf>
    <xf numFmtId="0" fontId="5" fillId="0" borderId="18" xfId="1" applyFont="1" applyBorder="1" applyAlignment="1">
      <alignment horizontal="center" vertical="center"/>
    </xf>
    <xf numFmtId="169" fontId="5" fillId="0" borderId="16" xfId="1" applyNumberFormat="1" applyFont="1" applyBorder="1" applyAlignment="1">
      <alignment horizontal="center" vertical="center"/>
    </xf>
    <xf numFmtId="1" fontId="1" fillId="0" borderId="0" xfId="1" applyNumberFormat="1"/>
    <xf numFmtId="0" fontId="5" fillId="0" borderId="7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16" fillId="0" borderId="6" xfId="1" applyFont="1" applyBorder="1" applyAlignment="1">
      <alignment horizontal="center" vertical="center"/>
    </xf>
    <xf numFmtId="166" fontId="1" fillId="0" borderId="0" xfId="1" quotePrefix="1" applyNumberFormat="1"/>
    <xf numFmtId="0" fontId="5" fillId="0" borderId="1" xfId="14" applyFont="1" applyBorder="1" applyAlignment="1">
      <alignment horizontal="center" vertical="center"/>
    </xf>
    <xf numFmtId="1" fontId="5" fillId="0" borderId="6" xfId="1" applyNumberFormat="1" applyFont="1" applyBorder="1" applyAlignment="1">
      <alignment horizontal="center" vertical="center"/>
    </xf>
    <xf numFmtId="0" fontId="1" fillId="0" borderId="0" xfId="1" applyAlignment="1">
      <alignment horizontal="center"/>
    </xf>
    <xf numFmtId="1" fontId="1" fillId="0" borderId="0" xfId="1" applyNumberFormat="1" applyAlignment="1">
      <alignment horizontal="center"/>
    </xf>
    <xf numFmtId="166" fontId="16" fillId="0" borderId="12" xfId="1" applyNumberFormat="1" applyFont="1" applyBorder="1" applyAlignment="1">
      <alignment horizontal="center" vertical="center"/>
    </xf>
    <xf numFmtId="168" fontId="11" fillId="0" borderId="0" xfId="0" applyNumberFormat="1" applyFont="1" applyAlignment="1">
      <alignment horizontal="center" vertical="center"/>
    </xf>
    <xf numFmtId="1" fontId="5" fillId="0" borderId="19" xfId="1" applyNumberFormat="1" applyFont="1" applyBorder="1" applyAlignment="1">
      <alignment horizontal="center" vertical="center"/>
    </xf>
    <xf numFmtId="3" fontId="5" fillId="0" borderId="5" xfId="1" applyNumberFormat="1" applyFont="1" applyBorder="1" applyAlignment="1">
      <alignment horizontal="center" vertical="center"/>
    </xf>
    <xf numFmtId="1" fontId="5" fillId="0" borderId="22" xfId="1" applyNumberFormat="1" applyFont="1" applyBorder="1" applyAlignment="1">
      <alignment horizontal="center" vertical="center"/>
    </xf>
    <xf numFmtId="0" fontId="5" fillId="0" borderId="37" xfId="1" applyFont="1" applyBorder="1" applyAlignment="1">
      <alignment horizontal="center" vertical="center"/>
    </xf>
    <xf numFmtId="1" fontId="5" fillId="0" borderId="5" xfId="1" applyNumberFormat="1" applyFont="1" applyBorder="1" applyAlignment="1">
      <alignment horizontal="center" vertical="center"/>
    </xf>
    <xf numFmtId="168" fontId="5" fillId="0" borderId="5" xfId="1" applyNumberFormat="1" applyFont="1" applyBorder="1" applyAlignment="1">
      <alignment horizontal="center" vertical="center"/>
    </xf>
    <xf numFmtId="169" fontId="5" fillId="0" borderId="5" xfId="1" applyNumberFormat="1" applyFont="1" applyBorder="1" applyAlignment="1">
      <alignment horizontal="center" vertical="center"/>
    </xf>
    <xf numFmtId="2" fontId="5" fillId="0" borderId="5" xfId="1" applyNumberFormat="1" applyFont="1" applyBorder="1" applyAlignment="1">
      <alignment horizontal="center" vertical="center"/>
    </xf>
    <xf numFmtId="2" fontId="5" fillId="0" borderId="5" xfId="1" applyNumberFormat="1" applyFont="1" applyBorder="1" applyAlignment="1">
      <alignment horizontal="left" vertical="center"/>
    </xf>
    <xf numFmtId="1" fontId="5" fillId="0" borderId="16" xfId="1" applyNumberFormat="1" applyFont="1" applyBorder="1" applyAlignment="1">
      <alignment horizontal="center" vertical="center"/>
    </xf>
    <xf numFmtId="169" fontId="5" fillId="0" borderId="12" xfId="1" applyNumberFormat="1" applyFont="1" applyBorder="1" applyAlignment="1">
      <alignment horizontal="center" vertical="center"/>
    </xf>
    <xf numFmtId="1" fontId="5" fillId="0" borderId="12" xfId="1" applyNumberFormat="1" applyFont="1" applyBorder="1" applyAlignment="1">
      <alignment horizontal="center" vertical="center"/>
    </xf>
    <xf numFmtId="170" fontId="5" fillId="0" borderId="5" xfId="1" applyNumberFormat="1" applyFont="1" applyBorder="1" applyAlignment="1">
      <alignment horizontal="center" vertical="center"/>
    </xf>
    <xf numFmtId="169" fontId="5" fillId="0" borderId="19" xfId="1" applyNumberFormat="1" applyFont="1" applyBorder="1" applyAlignment="1">
      <alignment horizontal="center" vertical="center"/>
    </xf>
    <xf numFmtId="1" fontId="5" fillId="0" borderId="5" xfId="14" applyNumberFormat="1" applyFont="1" applyBorder="1" applyAlignment="1">
      <alignment horizontal="center" vertical="center"/>
    </xf>
    <xf numFmtId="17" fontId="5" fillId="0" borderId="5" xfId="1" applyNumberFormat="1" applyFont="1" applyBorder="1" applyAlignment="1">
      <alignment horizontal="center" vertical="center"/>
    </xf>
    <xf numFmtId="0" fontId="5" fillId="0" borderId="5" xfId="14" applyFont="1" applyBorder="1" applyAlignment="1">
      <alignment horizontal="center" vertical="center"/>
    </xf>
    <xf numFmtId="1" fontId="5" fillId="0" borderId="23" xfId="1" applyNumberFormat="1" applyFont="1" applyBorder="1" applyAlignment="1">
      <alignment horizontal="left" vertical="center"/>
    </xf>
    <xf numFmtId="0" fontId="14" fillId="0" borderId="36" xfId="1" applyFont="1" applyBorder="1" applyAlignment="1">
      <alignment horizontal="center"/>
    </xf>
    <xf numFmtId="1" fontId="5" fillId="0" borderId="0" xfId="1" applyNumberFormat="1" applyFont="1" applyAlignment="1">
      <alignment horizontal="center"/>
    </xf>
    <xf numFmtId="2" fontId="5" fillId="0" borderId="22" xfId="1" applyNumberFormat="1" applyFont="1" applyBorder="1" applyAlignment="1">
      <alignment horizontal="center" vertical="center"/>
    </xf>
    <xf numFmtId="166" fontId="5" fillId="0" borderId="5" xfId="1" applyNumberFormat="1" applyFont="1" applyBorder="1" applyAlignment="1">
      <alignment horizontal="center" vertical="center"/>
    </xf>
    <xf numFmtId="166" fontId="5" fillId="0" borderId="22" xfId="1" applyNumberFormat="1" applyFont="1" applyBorder="1" applyAlignment="1">
      <alignment horizontal="center" vertical="center"/>
    </xf>
    <xf numFmtId="167" fontId="5" fillId="0" borderId="5" xfId="1" applyNumberFormat="1" applyFont="1" applyBorder="1" applyAlignment="1">
      <alignment horizontal="center" vertical="center"/>
    </xf>
    <xf numFmtId="166" fontId="5" fillId="0" borderId="37" xfId="1" applyNumberFormat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34" xfId="1" applyFont="1" applyBorder="1" applyAlignment="1">
      <alignment horizontal="center" vertical="center"/>
    </xf>
    <xf numFmtId="0" fontId="5" fillId="0" borderId="39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5" fillId="0" borderId="0" xfId="1" applyFont="1" applyAlignment="1">
      <alignment horizontal="center" vertical="center"/>
    </xf>
    <xf numFmtId="1" fontId="1" fillId="0" borderId="12" xfId="1" applyNumberFormat="1" applyBorder="1"/>
    <xf numFmtId="1" fontId="5" fillId="0" borderId="16" xfId="22" applyNumberFormat="1" applyFont="1" applyBorder="1" applyAlignment="1">
      <alignment horizontal="center" vertical="center"/>
    </xf>
    <xf numFmtId="170" fontId="5" fillId="0" borderId="5" xfId="22" applyNumberFormat="1" applyFont="1" applyBorder="1" applyAlignment="1">
      <alignment horizontal="center" vertical="center"/>
    </xf>
    <xf numFmtId="169" fontId="5" fillId="0" borderId="5" xfId="22" applyNumberFormat="1" applyFont="1" applyBorder="1" applyAlignment="1">
      <alignment horizontal="center" vertical="center"/>
    </xf>
    <xf numFmtId="0" fontId="5" fillId="0" borderId="5" xfId="22" applyFont="1" applyBorder="1" applyAlignment="1">
      <alignment horizontal="center" vertical="center"/>
    </xf>
    <xf numFmtId="2" fontId="5" fillId="0" borderId="5" xfId="22" applyNumberFormat="1" applyFont="1" applyBorder="1" applyAlignment="1">
      <alignment horizontal="center" vertical="center"/>
    </xf>
    <xf numFmtId="1" fontId="5" fillId="0" borderId="5" xfId="22" applyNumberFormat="1" applyFont="1" applyBorder="1" applyAlignment="1">
      <alignment horizontal="center" vertical="center"/>
    </xf>
    <xf numFmtId="1" fontId="5" fillId="0" borderId="0" xfId="22" applyNumberFormat="1" applyFont="1" applyAlignment="1">
      <alignment horizontal="center" vertical="center"/>
    </xf>
    <xf numFmtId="2" fontId="5" fillId="0" borderId="1" xfId="22" applyNumberFormat="1" applyFont="1" applyBorder="1" applyAlignment="1">
      <alignment horizontal="center" vertical="center"/>
    </xf>
    <xf numFmtId="1" fontId="5" fillId="0" borderId="37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vertical="center" textRotation="90" wrapText="1"/>
    </xf>
    <xf numFmtId="1" fontId="5" fillId="0" borderId="0" xfId="1" applyNumberFormat="1" applyFont="1" applyAlignment="1">
      <alignment horizontal="center" vertical="center"/>
    </xf>
    <xf numFmtId="169" fontId="5" fillId="0" borderId="0" xfId="1" applyNumberFormat="1" applyFont="1" applyAlignment="1">
      <alignment horizontal="center" vertical="center"/>
    </xf>
    <xf numFmtId="1" fontId="1" fillId="0" borderId="0" xfId="1" applyNumberFormat="1" applyAlignment="1">
      <alignment horizontal="center" vertical="center"/>
    </xf>
    <xf numFmtId="166" fontId="5" fillId="0" borderId="1" xfId="1" applyNumberFormat="1" applyFont="1" applyBorder="1" applyAlignment="1">
      <alignment horizontal="center" vertical="center"/>
    </xf>
    <xf numFmtId="166" fontId="5" fillId="0" borderId="24" xfId="1" applyNumberFormat="1" applyFont="1" applyBorder="1" applyAlignment="1">
      <alignment horizontal="center" vertical="center"/>
    </xf>
    <xf numFmtId="3" fontId="5" fillId="0" borderId="19" xfId="1" applyNumberFormat="1" applyFont="1" applyBorder="1" applyAlignment="1">
      <alignment horizontal="center" vertical="center"/>
    </xf>
    <xf numFmtId="1" fontId="5" fillId="0" borderId="40" xfId="1" applyNumberFormat="1" applyFont="1" applyBorder="1" applyAlignment="1">
      <alignment horizontal="center" vertical="center"/>
    </xf>
    <xf numFmtId="4" fontId="5" fillId="0" borderId="19" xfId="1" applyNumberFormat="1" applyFont="1" applyBorder="1" applyAlignment="1">
      <alignment horizontal="center" vertical="center"/>
    </xf>
    <xf numFmtId="4" fontId="5" fillId="0" borderId="5" xfId="1" applyNumberFormat="1" applyFont="1" applyBorder="1" applyAlignment="1">
      <alignment horizontal="center" vertical="center"/>
    </xf>
    <xf numFmtId="49" fontId="1" fillId="0" borderId="0" xfId="1" applyNumberFormat="1" applyAlignment="1">
      <alignment horizontal="center"/>
    </xf>
    <xf numFmtId="168" fontId="1" fillId="0" borderId="0" xfId="1" applyNumberFormat="1"/>
    <xf numFmtId="166" fontId="18" fillId="0" borderId="0" xfId="0" applyNumberFormat="1" applyFont="1"/>
    <xf numFmtId="166" fontId="5" fillId="0" borderId="28" xfId="1" applyNumberFormat="1" applyFont="1" applyBorder="1" applyAlignment="1">
      <alignment horizontal="center" vertical="center"/>
    </xf>
    <xf numFmtId="166" fontId="5" fillId="0" borderId="13" xfId="1" applyNumberFormat="1" applyFont="1" applyBorder="1" applyAlignment="1">
      <alignment horizontal="center" vertical="center"/>
    </xf>
    <xf numFmtId="166" fontId="4" fillId="0" borderId="8" xfId="1" applyNumberFormat="1" applyFont="1" applyBorder="1" applyAlignment="1">
      <alignment horizontal="center" vertical="center"/>
    </xf>
    <xf numFmtId="172" fontId="5" fillId="0" borderId="13" xfId="1" applyNumberFormat="1" applyFont="1" applyBorder="1" applyAlignment="1">
      <alignment horizontal="center" vertical="center"/>
    </xf>
    <xf numFmtId="166" fontId="5" fillId="0" borderId="23" xfId="1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72" fontId="5" fillId="0" borderId="5" xfId="1" applyNumberFormat="1" applyFont="1" applyBorder="1" applyAlignment="1">
      <alignment horizontal="center" vertical="center"/>
    </xf>
    <xf numFmtId="166" fontId="4" fillId="0" borderId="25" xfId="1" applyNumberFormat="1" applyFont="1" applyBorder="1" applyAlignment="1">
      <alignment horizontal="center" vertical="center"/>
    </xf>
    <xf numFmtId="166" fontId="1" fillId="0" borderId="27" xfId="1" applyNumberFormat="1" applyBorder="1" applyAlignment="1">
      <alignment horizontal="center" vertical="center"/>
    </xf>
    <xf numFmtId="166" fontId="5" fillId="0" borderId="19" xfId="0" applyNumberFormat="1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166" fontId="4" fillId="0" borderId="9" xfId="1" applyNumberFormat="1" applyFont="1" applyBorder="1" applyAlignment="1">
      <alignment horizontal="center" vertical="center"/>
    </xf>
    <xf numFmtId="0" fontId="2" fillId="0" borderId="0" xfId="1" applyFont="1"/>
    <xf numFmtId="166" fontId="5" fillId="0" borderId="5" xfId="1" applyNumberFormat="1" applyFont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center" vertical="center"/>
    </xf>
    <xf numFmtId="1" fontId="5" fillId="0" borderId="12" xfId="1" applyNumberFormat="1" applyFont="1" applyFill="1" applyBorder="1" applyAlignment="1">
      <alignment horizontal="center" vertical="center"/>
    </xf>
    <xf numFmtId="1" fontId="5" fillId="0" borderId="23" xfId="1" applyNumberFormat="1" applyFont="1" applyFill="1" applyBorder="1" applyAlignment="1">
      <alignment horizontal="center" vertical="center"/>
    </xf>
    <xf numFmtId="168" fontId="5" fillId="0" borderId="5" xfId="1" applyNumberFormat="1" applyFont="1" applyFill="1" applyBorder="1" applyAlignment="1">
      <alignment horizontal="center" vertical="center"/>
    </xf>
    <xf numFmtId="1" fontId="5" fillId="0" borderId="22" xfId="1" applyNumberFormat="1" applyFont="1" applyFill="1" applyBorder="1" applyAlignment="1">
      <alignment horizontal="center" vertical="center"/>
    </xf>
    <xf numFmtId="1" fontId="5" fillId="0" borderId="23" xfId="1" applyNumberFormat="1" applyFont="1" applyFill="1" applyBorder="1" applyAlignment="1">
      <alignment horizontal="left" vertical="center"/>
    </xf>
    <xf numFmtId="1" fontId="5" fillId="0" borderId="6" xfId="1" applyNumberFormat="1" applyFont="1" applyFill="1" applyBorder="1" applyAlignment="1">
      <alignment horizontal="center" vertical="center"/>
    </xf>
    <xf numFmtId="1" fontId="1" fillId="0" borderId="0" xfId="1" applyNumberFormat="1" applyFill="1"/>
    <xf numFmtId="1" fontId="1" fillId="0" borderId="0" xfId="1" applyNumberFormat="1" applyFill="1" applyAlignment="1">
      <alignment horizontal="center"/>
    </xf>
    <xf numFmtId="1" fontId="5" fillId="0" borderId="37" xfId="1" applyNumberFormat="1" applyFont="1" applyFill="1" applyBorder="1" applyAlignment="1">
      <alignment horizontal="center" vertical="center"/>
    </xf>
    <xf numFmtId="169" fontId="5" fillId="0" borderId="5" xfId="1" applyNumberFormat="1" applyFont="1" applyFill="1" applyBorder="1" applyAlignment="1">
      <alignment horizontal="center" vertical="center"/>
    </xf>
    <xf numFmtId="169" fontId="5" fillId="0" borderId="12" xfId="1" applyNumberFormat="1" applyFont="1" applyFill="1" applyBorder="1" applyAlignment="1">
      <alignment horizontal="center" vertical="center"/>
    </xf>
    <xf numFmtId="169" fontId="5" fillId="0" borderId="22" xfId="1" applyNumberFormat="1" applyFont="1" applyFill="1" applyBorder="1" applyAlignment="1">
      <alignment horizontal="center" vertical="center"/>
    </xf>
    <xf numFmtId="0" fontId="14" fillId="0" borderId="33" xfId="1" applyFont="1" applyFill="1" applyBorder="1" applyAlignment="1">
      <alignment horizontal="center"/>
    </xf>
    <xf numFmtId="0" fontId="1" fillId="0" borderId="0" xfId="1" applyFill="1"/>
    <xf numFmtId="0" fontId="14" fillId="0" borderId="35" xfId="1" applyFont="1" applyFill="1" applyBorder="1" applyAlignment="1">
      <alignment horizontal="center"/>
    </xf>
    <xf numFmtId="0" fontId="14" fillId="0" borderId="36" xfId="1" applyFont="1" applyFill="1" applyBorder="1" applyAlignment="1">
      <alignment horizontal="center"/>
    </xf>
    <xf numFmtId="3" fontId="5" fillId="0" borderId="19" xfId="1" applyNumberFormat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4" fontId="5" fillId="0" borderId="19" xfId="1" applyNumberFormat="1" applyFont="1" applyFill="1" applyBorder="1" applyAlignment="1">
      <alignment horizontal="center" vertical="center"/>
    </xf>
    <xf numFmtId="1" fontId="5" fillId="0" borderId="19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>
      <alignment horizontal="center" vertical="center"/>
    </xf>
    <xf numFmtId="3" fontId="5" fillId="0" borderId="23" xfId="1" applyNumberFormat="1" applyFont="1" applyFill="1" applyBorder="1" applyAlignment="1">
      <alignment horizontal="left" vertical="center"/>
    </xf>
    <xf numFmtId="0" fontId="5" fillId="0" borderId="21" xfId="1" applyFont="1" applyFill="1" applyBorder="1" applyAlignment="1">
      <alignment horizontal="center" vertical="center"/>
    </xf>
    <xf numFmtId="0" fontId="1" fillId="0" borderId="0" xfId="1" applyFill="1" applyAlignment="1">
      <alignment horizontal="center"/>
    </xf>
    <xf numFmtId="3" fontId="5" fillId="0" borderId="12" xfId="1" applyNumberFormat="1" applyFont="1" applyFill="1" applyBorder="1" applyAlignment="1">
      <alignment horizontal="center" vertical="center"/>
    </xf>
    <xf numFmtId="4" fontId="5" fillId="0" borderId="12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37" xfId="1" applyFont="1" applyFill="1" applyBorder="1" applyAlignment="1">
      <alignment horizontal="center" vertical="center"/>
    </xf>
    <xf numFmtId="3" fontId="5" fillId="0" borderId="5" xfId="1" applyNumberFormat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1" fontId="5" fillId="0" borderId="7" xfId="1" applyNumberFormat="1" applyFont="1" applyFill="1" applyBorder="1" applyAlignment="1">
      <alignment horizontal="center" vertical="center"/>
    </xf>
    <xf numFmtId="1" fontId="5" fillId="0" borderId="5" xfId="1" applyNumberFormat="1" applyFont="1" applyFill="1" applyBorder="1" applyAlignment="1">
      <alignment horizontal="left" vertical="center"/>
    </xf>
    <xf numFmtId="1" fontId="5" fillId="0" borderId="5" xfId="1" applyNumberFormat="1" applyFont="1" applyFill="1" applyBorder="1" applyAlignment="1">
      <alignment horizontal="center"/>
    </xf>
    <xf numFmtId="49" fontId="1" fillId="0" borderId="0" xfId="1" applyNumberFormat="1" applyFill="1" applyAlignment="1">
      <alignment horizontal="center"/>
    </xf>
    <xf numFmtId="49" fontId="1" fillId="0" borderId="0" xfId="1" applyNumberFormat="1" applyFill="1"/>
    <xf numFmtId="3" fontId="5" fillId="0" borderId="22" xfId="1" applyNumberFormat="1" applyFont="1" applyFill="1" applyBorder="1" applyAlignment="1">
      <alignment horizontal="left" vertical="center"/>
    </xf>
    <xf numFmtId="2" fontId="5" fillId="0" borderId="5" xfId="1" applyNumberFormat="1" applyFont="1" applyFill="1" applyBorder="1" applyAlignment="1">
      <alignment horizontal="center" vertical="center"/>
    </xf>
    <xf numFmtId="2" fontId="5" fillId="0" borderId="12" xfId="1" applyNumberFormat="1" applyFont="1" applyFill="1" applyBorder="1" applyAlignment="1">
      <alignment horizontal="center" vertical="center"/>
    </xf>
    <xf numFmtId="2" fontId="5" fillId="0" borderId="22" xfId="1" applyNumberFormat="1" applyFont="1" applyFill="1" applyBorder="1" applyAlignment="1">
      <alignment horizontal="center" vertical="center"/>
    </xf>
    <xf numFmtId="2" fontId="5" fillId="0" borderId="7" xfId="1" applyNumberFormat="1" applyFont="1" applyFill="1" applyBorder="1" applyAlignment="1">
      <alignment horizontal="center" vertical="center"/>
    </xf>
    <xf numFmtId="1" fontId="5" fillId="0" borderId="40" xfId="1" applyNumberFormat="1" applyFont="1" applyFill="1" applyBorder="1" applyAlignment="1">
      <alignment horizontal="center" vertical="center"/>
    </xf>
    <xf numFmtId="168" fontId="1" fillId="0" borderId="0" xfId="1" applyNumberFormat="1" applyFill="1"/>
    <xf numFmtId="166" fontId="5" fillId="0" borderId="5" xfId="1" applyNumberFormat="1" applyFont="1" applyBorder="1" applyAlignment="1">
      <alignment horizontal="center" vertical="center"/>
    </xf>
    <xf numFmtId="166" fontId="5" fillId="0" borderId="5" xfId="1" applyNumberFormat="1" applyFont="1" applyFill="1" applyBorder="1" applyAlignment="1">
      <alignment horizontal="center" vertical="center"/>
    </xf>
    <xf numFmtId="166" fontId="5" fillId="0" borderId="22" xfId="1" applyNumberFormat="1" applyFont="1" applyFill="1" applyBorder="1" applyAlignment="1">
      <alignment horizontal="center" vertical="center"/>
    </xf>
    <xf numFmtId="166" fontId="5" fillId="0" borderId="6" xfId="1" applyNumberFormat="1" applyFont="1" applyFill="1" applyBorder="1" applyAlignment="1">
      <alignment horizontal="center" vertical="center"/>
    </xf>
    <xf numFmtId="167" fontId="5" fillId="0" borderId="5" xfId="1" applyNumberFormat="1" applyFont="1" applyFill="1" applyBorder="1" applyAlignment="1">
      <alignment horizontal="center" vertical="center"/>
    </xf>
    <xf numFmtId="166" fontId="16" fillId="0" borderId="12" xfId="1" applyNumberFormat="1" applyFont="1" applyFill="1" applyBorder="1" applyAlignment="1">
      <alignment horizontal="center" vertical="center"/>
    </xf>
    <xf numFmtId="166" fontId="5" fillId="0" borderId="5" xfId="1" applyNumberFormat="1" applyFont="1" applyFill="1" applyBorder="1" applyAlignment="1">
      <alignment horizontal="center" vertical="center" wrapText="1"/>
    </xf>
    <xf numFmtId="166" fontId="5" fillId="0" borderId="12" xfId="1" applyNumberFormat="1" applyFont="1" applyFill="1" applyBorder="1" applyAlignment="1">
      <alignment horizontal="center" vertical="center"/>
    </xf>
    <xf numFmtId="166" fontId="1" fillId="0" borderId="0" xfId="1" applyNumberFormat="1" applyFill="1"/>
    <xf numFmtId="166" fontId="16" fillId="0" borderId="5" xfId="1" applyNumberFormat="1" applyFont="1" applyFill="1" applyBorder="1" applyAlignment="1">
      <alignment horizontal="center" vertical="center"/>
    </xf>
    <xf numFmtId="0" fontId="5" fillId="0" borderId="5" xfId="22" applyFont="1" applyFill="1" applyBorder="1" applyAlignment="1">
      <alignment horizontal="center" vertical="center"/>
    </xf>
    <xf numFmtId="170" fontId="5" fillId="0" borderId="5" xfId="22" applyNumberFormat="1" applyFont="1" applyFill="1" applyBorder="1" applyAlignment="1">
      <alignment horizontal="center" vertical="center"/>
    </xf>
    <xf numFmtId="170" fontId="5" fillId="0" borderId="5" xfId="1" applyNumberFormat="1" applyFont="1" applyFill="1" applyBorder="1" applyAlignment="1">
      <alignment horizontal="center" vertical="center"/>
    </xf>
    <xf numFmtId="2" fontId="5" fillId="0" borderId="5" xfId="22" applyNumberFormat="1" applyFont="1" applyFill="1" applyBorder="1" applyAlignment="1">
      <alignment horizontal="center" vertical="center"/>
    </xf>
    <xf numFmtId="169" fontId="5" fillId="0" borderId="5" xfId="22" applyNumberFormat="1" applyFont="1" applyFill="1" applyBorder="1" applyAlignment="1">
      <alignment horizontal="center" vertical="center"/>
    </xf>
    <xf numFmtId="1" fontId="5" fillId="0" borderId="5" xfId="22" applyNumberFormat="1" applyFont="1" applyFill="1" applyBorder="1" applyAlignment="1">
      <alignment horizontal="center" vertical="center"/>
    </xf>
    <xf numFmtId="2" fontId="5" fillId="0" borderId="22" xfId="22" applyNumberFormat="1" applyFont="1" applyFill="1" applyBorder="1" applyAlignment="1">
      <alignment horizontal="center" vertical="center"/>
    </xf>
    <xf numFmtId="0" fontId="5" fillId="0" borderId="7" xfId="1" applyFont="1" applyFill="1" applyBorder="1" applyAlignment="1">
      <alignment horizontal="center" vertical="center"/>
    </xf>
    <xf numFmtId="0" fontId="5" fillId="0" borderId="23" xfId="1" applyFont="1" applyFill="1" applyBorder="1" applyAlignment="1">
      <alignment horizontal="center" vertical="center"/>
    </xf>
    <xf numFmtId="0" fontId="5" fillId="0" borderId="22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right" vertical="center"/>
    </xf>
    <xf numFmtId="168" fontId="11" fillId="0" borderId="0" xfId="0" applyNumberFormat="1" applyFont="1" applyFill="1" applyAlignment="1">
      <alignment horizontal="center" vertical="center"/>
    </xf>
    <xf numFmtId="1" fontId="11" fillId="0" borderId="0" xfId="0" applyNumberFormat="1" applyFont="1" applyFill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1" fontId="5" fillId="0" borderId="16" xfId="1" applyNumberFormat="1" applyFont="1" applyFill="1" applyBorder="1" applyAlignment="1">
      <alignment horizontal="center" vertical="center"/>
    </xf>
    <xf numFmtId="0" fontId="5" fillId="0" borderId="24" xfId="1" applyFont="1" applyFill="1" applyBorder="1" applyAlignment="1">
      <alignment horizontal="center" vertical="center"/>
    </xf>
    <xf numFmtId="169" fontId="5" fillId="0" borderId="22" xfId="22" applyNumberFormat="1" applyFont="1" applyFill="1" applyBorder="1" applyAlignment="1">
      <alignment horizontal="center" vertical="center"/>
    </xf>
    <xf numFmtId="169" fontId="5" fillId="0" borderId="12" xfId="22" applyNumberFormat="1" applyFont="1" applyFill="1" applyBorder="1" applyAlignment="1">
      <alignment horizontal="center" vertical="center"/>
    </xf>
    <xf numFmtId="169" fontId="5" fillId="0" borderId="38" xfId="22" applyNumberFormat="1" applyFont="1" applyFill="1" applyBorder="1" applyAlignment="1">
      <alignment horizontal="center" vertical="center"/>
    </xf>
    <xf numFmtId="2" fontId="5" fillId="0" borderId="12" xfId="22" applyNumberFormat="1" applyFont="1" applyFill="1" applyBorder="1" applyAlignment="1">
      <alignment horizontal="center" vertical="center"/>
    </xf>
    <xf numFmtId="2" fontId="5" fillId="0" borderId="38" xfId="22" applyNumberFormat="1" applyFont="1" applyFill="1" applyBorder="1" applyAlignment="1">
      <alignment horizontal="center" vertical="center"/>
    </xf>
    <xf numFmtId="0" fontId="5" fillId="0" borderId="7" xfId="22" applyFont="1" applyFill="1" applyBorder="1" applyAlignment="1">
      <alignment horizontal="center" vertical="center"/>
    </xf>
    <xf numFmtId="2" fontId="5" fillId="0" borderId="23" xfId="22" applyNumberFormat="1" applyFont="1" applyFill="1" applyBorder="1" applyAlignment="1">
      <alignment horizontal="center" vertical="center"/>
    </xf>
    <xf numFmtId="166" fontId="5" fillId="0" borderId="7" xfId="1" applyNumberFormat="1" applyFont="1" applyFill="1" applyBorder="1" applyAlignment="1">
      <alignment horizontal="center" vertical="center"/>
    </xf>
    <xf numFmtId="170" fontId="5" fillId="0" borderId="23" xfId="1" applyNumberFormat="1" applyFont="1" applyFill="1" applyBorder="1" applyAlignment="1">
      <alignment horizontal="center" vertical="center"/>
    </xf>
    <xf numFmtId="1" fontId="5" fillId="0" borderId="1" xfId="1" applyNumberFormat="1" applyFont="1" applyFill="1" applyBorder="1" applyAlignment="1">
      <alignment horizontal="center" vertical="center"/>
    </xf>
    <xf numFmtId="171" fontId="1" fillId="0" borderId="0" xfId="1" applyNumberFormat="1" applyFill="1"/>
    <xf numFmtId="0" fontId="5" fillId="0" borderId="0" xfId="1" applyFont="1" applyFill="1" applyAlignment="1">
      <alignment horizontal="center" vertical="center"/>
    </xf>
    <xf numFmtId="170" fontId="5" fillId="0" borderId="23" xfId="22" applyNumberFormat="1" applyFont="1" applyFill="1" applyBorder="1" applyAlignment="1">
      <alignment horizontal="center" vertical="center"/>
    </xf>
    <xf numFmtId="169" fontId="5" fillId="0" borderId="23" xfId="22" applyNumberFormat="1" applyFont="1" applyFill="1" applyBorder="1" applyAlignment="1">
      <alignment horizontal="center" vertical="center"/>
    </xf>
    <xf numFmtId="1" fontId="5" fillId="0" borderId="23" xfId="22" applyNumberFormat="1" applyFont="1" applyFill="1" applyBorder="1" applyAlignment="1">
      <alignment horizontal="center" vertical="center"/>
    </xf>
    <xf numFmtId="1" fontId="5" fillId="0" borderId="12" xfId="22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169" fontId="5" fillId="0" borderId="19" xfId="1" applyNumberFormat="1" applyFont="1" applyFill="1" applyBorder="1" applyAlignment="1">
      <alignment horizontal="center" vertical="center"/>
    </xf>
    <xf numFmtId="1" fontId="5" fillId="0" borderId="0" xfId="1" applyNumberFormat="1" applyFont="1" applyFill="1" applyAlignment="1">
      <alignment horizontal="center"/>
    </xf>
    <xf numFmtId="0" fontId="5" fillId="0" borderId="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15" fillId="0" borderId="13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16" xfId="1" applyFont="1" applyFill="1" applyBorder="1" applyAlignment="1">
      <alignment horizontal="center" vertical="center"/>
    </xf>
    <xf numFmtId="1" fontId="4" fillId="0" borderId="5" xfId="1" applyNumberFormat="1" applyFont="1" applyFill="1" applyBorder="1" applyAlignment="1">
      <alignment horizontal="center" vertical="center"/>
    </xf>
    <xf numFmtId="1" fontId="4" fillId="0" borderId="16" xfId="1" applyNumberFormat="1" applyFont="1" applyFill="1" applyBorder="1" applyAlignment="1">
      <alignment horizontal="center" vertical="center"/>
    </xf>
    <xf numFmtId="168" fontId="4" fillId="0" borderId="1" xfId="1" applyNumberFormat="1" applyFont="1" applyFill="1" applyBorder="1" applyAlignment="1">
      <alignment horizontal="center"/>
    </xf>
    <xf numFmtId="168" fontId="15" fillId="0" borderId="8" xfId="1" applyNumberFormat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15" fillId="0" borderId="8" xfId="1" applyFont="1" applyFill="1" applyBorder="1" applyAlignment="1">
      <alignment horizontal="center"/>
    </xf>
    <xf numFmtId="168" fontId="4" fillId="0" borderId="8" xfId="1" applyNumberFormat="1" applyFont="1" applyFill="1" applyBorder="1" applyAlignment="1">
      <alignment horizontal="center" vertical="center"/>
    </xf>
    <xf numFmtId="168" fontId="15" fillId="0" borderId="13" xfId="1" applyNumberFormat="1" applyFont="1" applyFill="1" applyBorder="1" applyAlignment="1">
      <alignment horizontal="center" vertical="center"/>
    </xf>
    <xf numFmtId="0" fontId="12" fillId="0" borderId="25" xfId="1" applyFont="1" applyFill="1" applyBorder="1" applyAlignment="1">
      <alignment horizontal="center" vertical="center"/>
    </xf>
    <xf numFmtId="0" fontId="12" fillId="0" borderId="26" xfId="1" applyFont="1" applyFill="1" applyBorder="1" applyAlignment="1">
      <alignment horizontal="center" vertical="center"/>
    </xf>
    <xf numFmtId="0" fontId="12" fillId="0" borderId="27" xfId="1" applyFont="1" applyFill="1" applyBorder="1" applyAlignment="1">
      <alignment horizontal="center" vertical="center"/>
    </xf>
    <xf numFmtId="0" fontId="12" fillId="0" borderId="29" xfId="1" applyFont="1" applyFill="1" applyBorder="1" applyAlignment="1">
      <alignment horizontal="center" vertical="center"/>
    </xf>
    <xf numFmtId="0" fontId="12" fillId="0" borderId="30" xfId="1" applyFont="1" applyFill="1" applyBorder="1" applyAlignment="1">
      <alignment horizontal="center" vertical="center"/>
    </xf>
    <xf numFmtId="0" fontId="12" fillId="0" borderId="31" xfId="1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8" xfId="1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12" fillId="0" borderId="28" xfId="1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/>
    </xf>
    <xf numFmtId="168" fontId="4" fillId="0" borderId="8" xfId="1" applyNumberFormat="1" applyFont="1" applyBorder="1" applyAlignment="1">
      <alignment horizontal="center" vertical="center"/>
    </xf>
    <xf numFmtId="168" fontId="15" fillId="0" borderId="13" xfId="1" applyNumberFormat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15" fillId="0" borderId="13" xfId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/>
    </xf>
    <xf numFmtId="0" fontId="4" fillId="0" borderId="16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 wrapText="1"/>
    </xf>
    <xf numFmtId="0" fontId="5" fillId="0" borderId="16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/>
    </xf>
    <xf numFmtId="0" fontId="5" fillId="0" borderId="16" xfId="1" applyFont="1" applyBorder="1" applyAlignment="1">
      <alignment horizontal="center" vertical="center"/>
    </xf>
    <xf numFmtId="0" fontId="12" fillId="0" borderId="28" xfId="1" applyFont="1" applyBorder="1" applyAlignment="1">
      <alignment horizontal="center" vertical="center"/>
    </xf>
    <xf numFmtId="0" fontId="18" fillId="0" borderId="28" xfId="0" applyFont="1" applyBorder="1" applyAlignment="1">
      <alignment horizontal="center" vertical="center"/>
    </xf>
    <xf numFmtId="1" fontId="4" fillId="0" borderId="5" xfId="1" applyNumberFormat="1" applyFont="1" applyBorder="1" applyAlignment="1">
      <alignment horizontal="center" vertical="center"/>
    </xf>
    <xf numFmtId="1" fontId="4" fillId="0" borderId="16" xfId="1" applyNumberFormat="1" applyFont="1" applyBorder="1" applyAlignment="1">
      <alignment horizontal="center" vertical="center"/>
    </xf>
    <xf numFmtId="168" fontId="4" fillId="0" borderId="1" xfId="1" applyNumberFormat="1" applyFont="1" applyBorder="1" applyAlignment="1">
      <alignment horizontal="center"/>
    </xf>
    <xf numFmtId="168" fontId="15" fillId="0" borderId="8" xfId="1" applyNumberFormat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15" fillId="0" borderId="8" xfId="1" applyFont="1" applyBorder="1" applyAlignment="1">
      <alignment horizont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3" fontId="5" fillId="0" borderId="25" xfId="1" applyNumberFormat="1" applyFont="1" applyBorder="1" applyAlignment="1">
      <alignment horizontal="center" vertical="center"/>
    </xf>
    <xf numFmtId="3" fontId="5" fillId="0" borderId="28" xfId="1" applyNumberFormat="1" applyFont="1" applyBorder="1" applyAlignment="1">
      <alignment horizontal="center" vertical="center"/>
    </xf>
    <xf numFmtId="0" fontId="1" fillId="0" borderId="13" xfId="1" applyBorder="1" applyAlignment="1">
      <alignment horizontal="center" vertical="center"/>
    </xf>
    <xf numFmtId="0" fontId="5" fillId="0" borderId="25" xfId="1" applyFon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/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1" xfId="0" applyBorder="1"/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/>
    <xf numFmtId="0" fontId="5" fillId="0" borderId="8" xfId="1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0" fontId="5" fillId="0" borderId="10" xfId="1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1" fontId="5" fillId="0" borderId="8" xfId="1" applyNumberFormat="1" applyFont="1" applyBorder="1" applyAlignment="1">
      <alignment horizontal="center" vertical="center" wrapText="1"/>
    </xf>
    <xf numFmtId="166" fontId="4" fillId="0" borderId="8" xfId="1" applyNumberFormat="1" applyFont="1" applyBorder="1" applyAlignment="1">
      <alignment horizontal="center" vertical="center"/>
    </xf>
    <xf numFmtId="166" fontId="4" fillId="0" borderId="13" xfId="1" applyNumberFormat="1" applyFont="1" applyBorder="1" applyAlignment="1">
      <alignment horizontal="center" vertical="center"/>
    </xf>
    <xf numFmtId="166" fontId="5" fillId="0" borderId="13" xfId="0" applyNumberFormat="1" applyFon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6" fontId="5" fillId="0" borderId="5" xfId="1" applyNumberFormat="1" applyFont="1" applyBorder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 textRotation="90" wrapText="1"/>
    </xf>
    <xf numFmtId="166" fontId="5" fillId="0" borderId="8" xfId="0" applyNumberFormat="1" applyFont="1" applyBorder="1" applyAlignment="1">
      <alignment horizontal="center" vertical="center" textRotation="90" wrapText="1"/>
    </xf>
    <xf numFmtId="166" fontId="5" fillId="0" borderId="12" xfId="0" applyNumberFormat="1" applyFont="1" applyBorder="1" applyAlignment="1">
      <alignment horizontal="center" vertical="center" textRotation="90" wrapText="1"/>
    </xf>
    <xf numFmtId="166" fontId="5" fillId="0" borderId="1" xfId="1" applyNumberFormat="1" applyFont="1" applyBorder="1" applyAlignment="1">
      <alignment horizontal="center" vertical="center" textRotation="90" wrapText="1"/>
    </xf>
    <xf numFmtId="166" fontId="5" fillId="0" borderId="8" xfId="1" applyNumberFormat="1" applyFont="1" applyBorder="1" applyAlignment="1">
      <alignment horizontal="center" vertical="center" textRotation="90" wrapText="1"/>
    </xf>
    <xf numFmtId="166" fontId="5" fillId="0" borderId="12" xfId="1" applyNumberFormat="1" applyFont="1" applyBorder="1" applyAlignment="1">
      <alignment horizontal="center" vertical="center" textRotation="90" wrapText="1"/>
    </xf>
    <xf numFmtId="166" fontId="5" fillId="0" borderId="28" xfId="1" applyNumberFormat="1" applyFont="1" applyBorder="1" applyAlignment="1">
      <alignment horizontal="center" vertical="center"/>
    </xf>
    <xf numFmtId="166" fontId="4" fillId="0" borderId="28" xfId="1" applyNumberFormat="1" applyFont="1" applyBorder="1" applyAlignment="1">
      <alignment horizontal="center" vertical="center"/>
    </xf>
    <xf numFmtId="166" fontId="1" fillId="0" borderId="8" xfId="1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 textRotation="90" wrapText="1"/>
    </xf>
    <xf numFmtId="166" fontId="0" fillId="0" borderId="12" xfId="0" applyNumberFormat="1" applyBorder="1" applyAlignment="1">
      <alignment horizontal="center" vertical="center" textRotation="90" wrapText="1"/>
    </xf>
    <xf numFmtId="166" fontId="5" fillId="0" borderId="25" xfId="1" applyNumberFormat="1" applyFont="1" applyBorder="1" applyAlignment="1">
      <alignment horizontal="center" vertical="center"/>
    </xf>
    <xf numFmtId="166" fontId="5" fillId="0" borderId="29" xfId="1" applyNumberFormat="1" applyFont="1" applyBorder="1" applyAlignment="1">
      <alignment horizontal="center" vertical="center"/>
    </xf>
    <xf numFmtId="166" fontId="4" fillId="0" borderId="2" xfId="1" applyNumberFormat="1" applyFont="1" applyBorder="1" applyAlignment="1">
      <alignment horizontal="center" vertical="center"/>
    </xf>
    <xf numFmtId="166" fontId="4" fillId="0" borderId="9" xfId="1" applyNumberFormat="1" applyFont="1" applyBorder="1" applyAlignment="1">
      <alignment horizontal="center" vertical="center"/>
    </xf>
    <xf numFmtId="166" fontId="4" fillId="0" borderId="10" xfId="1" applyNumberFormat="1" applyFont="1" applyBorder="1" applyAlignment="1">
      <alignment horizontal="center" vertical="center"/>
    </xf>
    <xf numFmtId="166" fontId="4" fillId="0" borderId="11" xfId="1" applyNumberFormat="1" applyFont="1" applyBorder="1" applyAlignment="1">
      <alignment horizontal="center" vertical="center"/>
    </xf>
    <xf numFmtId="166" fontId="4" fillId="0" borderId="14" xfId="1" applyNumberFormat="1" applyFont="1" applyBorder="1" applyAlignment="1">
      <alignment horizontal="center" vertical="center"/>
    </xf>
    <xf numFmtId="166" fontId="4" fillId="0" borderId="1" xfId="1" applyNumberFormat="1" applyFont="1" applyBorder="1" applyAlignment="1">
      <alignment horizontal="center" vertical="center"/>
    </xf>
    <xf numFmtId="166" fontId="5" fillId="0" borderId="25" xfId="0" applyNumberFormat="1" applyFont="1" applyBorder="1" applyAlignment="1">
      <alignment horizontal="center" vertical="center"/>
    </xf>
    <xf numFmtId="166" fontId="5" fillId="0" borderId="26" xfId="0" applyNumberFormat="1" applyFont="1" applyBorder="1" applyAlignment="1">
      <alignment horizontal="center"/>
    </xf>
    <xf numFmtId="166" fontId="0" fillId="0" borderId="27" xfId="0" applyNumberFormat="1" applyBorder="1" applyAlignment="1">
      <alignment horizontal="center"/>
    </xf>
    <xf numFmtId="166" fontId="0" fillId="0" borderId="29" xfId="0" applyNumberFormat="1" applyBorder="1" applyAlignment="1">
      <alignment horizontal="center"/>
    </xf>
    <xf numFmtId="166" fontId="0" fillId="0" borderId="30" xfId="0" applyNumberFormat="1" applyBorder="1" applyAlignment="1">
      <alignment horizontal="center"/>
    </xf>
    <xf numFmtId="166" fontId="0" fillId="0" borderId="31" xfId="0" applyNumberFormat="1" applyBorder="1" applyAlignment="1">
      <alignment horizontal="center"/>
    </xf>
    <xf numFmtId="166" fontId="5" fillId="0" borderId="13" xfId="1" applyNumberFormat="1" applyFont="1" applyBorder="1" applyAlignment="1">
      <alignment horizontal="center" vertical="center"/>
    </xf>
    <xf numFmtId="166" fontId="1" fillId="0" borderId="13" xfId="1" applyNumberFormat="1" applyBorder="1" applyAlignment="1">
      <alignment horizontal="center" vertical="center"/>
    </xf>
    <xf numFmtId="172" fontId="5" fillId="0" borderId="28" xfId="1" applyNumberFormat="1" applyFont="1" applyBorder="1" applyAlignment="1">
      <alignment horizontal="center" vertical="center"/>
    </xf>
    <xf numFmtId="172" fontId="1" fillId="0" borderId="13" xfId="1" applyNumberFormat="1" applyBorder="1" applyAlignment="1">
      <alignment horizontal="center" vertical="center"/>
    </xf>
    <xf numFmtId="172" fontId="5" fillId="0" borderId="25" xfId="1" applyNumberFormat="1" applyFont="1" applyBorder="1" applyAlignment="1">
      <alignment horizontal="center" vertical="center"/>
    </xf>
    <xf numFmtId="172" fontId="5" fillId="0" borderId="27" xfId="1" applyNumberFormat="1" applyFont="1" applyBorder="1" applyAlignment="1">
      <alignment horizontal="center" vertical="center"/>
    </xf>
    <xf numFmtId="172" fontId="5" fillId="0" borderId="29" xfId="1" applyNumberFormat="1" applyFont="1" applyBorder="1" applyAlignment="1">
      <alignment horizontal="center" vertical="center"/>
    </xf>
    <xf numFmtId="172" fontId="5" fillId="0" borderId="31" xfId="1" applyNumberFormat="1" applyFont="1" applyBorder="1" applyAlignment="1">
      <alignment horizontal="center" vertical="center"/>
    </xf>
    <xf numFmtId="166" fontId="5" fillId="0" borderId="27" xfId="1" applyNumberFormat="1" applyFont="1" applyBorder="1" applyAlignment="1">
      <alignment horizontal="center" vertical="center"/>
    </xf>
    <xf numFmtId="166" fontId="5" fillId="0" borderId="31" xfId="1" applyNumberFormat="1" applyFont="1" applyBorder="1" applyAlignment="1">
      <alignment horizontal="center" vertical="center"/>
    </xf>
    <xf numFmtId="172" fontId="5" fillId="0" borderId="13" xfId="1" applyNumberFormat="1" applyFont="1" applyBorder="1" applyAlignment="1">
      <alignment horizontal="center" vertical="center"/>
    </xf>
    <xf numFmtId="166" fontId="5" fillId="0" borderId="7" xfId="1" applyNumberFormat="1" applyFont="1" applyBorder="1" applyAlignment="1">
      <alignment horizontal="center" vertical="center"/>
    </xf>
    <xf numFmtId="166" fontId="5" fillId="0" borderId="41" xfId="1" applyNumberFormat="1" applyFont="1" applyBorder="1" applyAlignment="1">
      <alignment horizontal="center" vertical="center"/>
    </xf>
    <xf numFmtId="166" fontId="5" fillId="0" borderId="23" xfId="1" applyNumberFormat="1" applyFont="1" applyBorder="1" applyAlignment="1">
      <alignment horizontal="center" vertical="center"/>
    </xf>
    <xf numFmtId="166" fontId="5" fillId="0" borderId="26" xfId="1" applyNumberFormat="1" applyFont="1" applyBorder="1" applyAlignment="1">
      <alignment horizontal="center" vertical="center"/>
    </xf>
    <xf numFmtId="166" fontId="5" fillId="0" borderId="30" xfId="1" applyNumberFormat="1" applyFont="1" applyBorder="1" applyAlignment="1">
      <alignment horizontal="center" vertical="center"/>
    </xf>
    <xf numFmtId="166" fontId="1" fillId="0" borderId="8" xfId="1" applyNumberFormat="1" applyBorder="1" applyAlignment="1">
      <alignment horizontal="center" vertical="center" textRotation="90" wrapText="1"/>
    </xf>
    <xf numFmtId="166" fontId="1" fillId="0" borderId="12" xfId="1" applyNumberFormat="1" applyBorder="1" applyAlignment="1">
      <alignment horizontal="center" vertical="center" textRotation="90" wrapText="1"/>
    </xf>
    <xf numFmtId="0" fontId="5" fillId="0" borderId="1" xfId="1" applyFont="1" applyBorder="1" applyAlignment="1">
      <alignment horizontal="center" vertical="center" textRotation="90" wrapText="1"/>
    </xf>
    <xf numFmtId="0" fontId="5" fillId="0" borderId="8" xfId="1" applyFont="1" applyBorder="1" applyAlignment="1">
      <alignment horizontal="center" vertical="center" textRotation="90" wrapText="1"/>
    </xf>
    <xf numFmtId="0" fontId="5" fillId="0" borderId="12" xfId="1" applyFont="1" applyBorder="1" applyAlignment="1">
      <alignment horizontal="center" vertical="center" textRotation="90" wrapText="1"/>
    </xf>
    <xf numFmtId="1" fontId="5" fillId="0" borderId="1" xfId="1" applyNumberFormat="1" applyFont="1" applyBorder="1" applyAlignment="1">
      <alignment horizontal="center" vertical="center" textRotation="90" wrapText="1"/>
    </xf>
    <xf numFmtId="1" fontId="5" fillId="0" borderId="8" xfId="1" applyNumberFormat="1" applyFont="1" applyBorder="1" applyAlignment="1">
      <alignment horizontal="center" vertical="center" textRotation="90" wrapText="1"/>
    </xf>
    <xf numFmtId="1" fontId="5" fillId="0" borderId="12" xfId="1" applyNumberFormat="1" applyFont="1" applyBorder="1" applyAlignment="1">
      <alignment horizontal="center" vertical="center" textRotation="90" wrapText="1"/>
    </xf>
    <xf numFmtId="169" fontId="5" fillId="0" borderId="28" xfId="1" applyNumberFormat="1" applyFont="1" applyBorder="1" applyAlignment="1">
      <alignment horizontal="center" vertical="center"/>
    </xf>
    <xf numFmtId="169" fontId="5" fillId="0" borderId="13" xfId="1" applyNumberFormat="1" applyFont="1" applyBorder="1" applyAlignment="1">
      <alignment horizontal="center" vertical="center"/>
    </xf>
    <xf numFmtId="1" fontId="5" fillId="0" borderId="28" xfId="1" applyNumberFormat="1" applyFont="1" applyBorder="1" applyAlignment="1">
      <alignment horizontal="center" vertical="center"/>
    </xf>
    <xf numFmtId="1" fontId="5" fillId="0" borderId="13" xfId="1" applyNumberFormat="1" applyFont="1" applyBorder="1" applyAlignment="1">
      <alignment horizontal="center" vertical="center"/>
    </xf>
    <xf numFmtId="0" fontId="5" fillId="0" borderId="1" xfId="22" applyFont="1" applyBorder="1" applyAlignment="1">
      <alignment horizontal="center" vertical="center" textRotation="90" wrapText="1"/>
    </xf>
    <xf numFmtId="0" fontId="5" fillId="0" borderId="8" xfId="22" applyFont="1" applyBorder="1" applyAlignment="1">
      <alignment horizontal="center" vertical="center" textRotation="90" wrapText="1"/>
    </xf>
    <xf numFmtId="0" fontId="5" fillId="0" borderId="12" xfId="22" applyFont="1" applyBorder="1" applyAlignment="1">
      <alignment horizontal="center" vertical="center" textRotation="90" wrapText="1"/>
    </xf>
    <xf numFmtId="0" fontId="4" fillId="0" borderId="11" xfId="1" applyFont="1" applyBorder="1" applyAlignment="1">
      <alignment horizontal="center" vertical="center"/>
    </xf>
    <xf numFmtId="0" fontId="4" fillId="0" borderId="31" xfId="1" applyFont="1" applyBorder="1" applyAlignment="1">
      <alignment horizontal="center" vertical="center"/>
    </xf>
    <xf numFmtId="0" fontId="4" fillId="0" borderId="9" xfId="1" applyFont="1" applyBorder="1" applyAlignment="1">
      <alignment horizontal="center" vertical="center"/>
    </xf>
    <xf numFmtId="0" fontId="4" fillId="0" borderId="14" xfId="1" applyFont="1" applyBorder="1" applyAlignment="1">
      <alignment horizontal="center" vertical="center"/>
    </xf>
    <xf numFmtId="0" fontId="5" fillId="0" borderId="26" xfId="1" applyFont="1" applyBorder="1" applyAlignment="1">
      <alignment horizontal="center" vertical="center"/>
    </xf>
    <xf numFmtId="0" fontId="5" fillId="0" borderId="27" xfId="1" applyFont="1" applyBorder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3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textRotation="90"/>
    </xf>
    <xf numFmtId="0" fontId="1" fillId="0" borderId="8" xfId="22" applyBorder="1" applyAlignment="1">
      <alignment horizontal="center" vertical="center" textRotation="90"/>
    </xf>
    <xf numFmtId="0" fontId="1" fillId="0" borderId="13" xfId="22" applyBorder="1" applyAlignment="1">
      <alignment horizontal="center" vertical="center" textRotation="90"/>
    </xf>
    <xf numFmtId="0" fontId="4" fillId="0" borderId="1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1" fontId="5" fillId="0" borderId="28" xfId="1" applyNumberFormat="1" applyFont="1" applyFill="1" applyBorder="1" applyAlignment="1">
      <alignment horizontal="center" vertical="center"/>
    </xf>
    <xf numFmtId="1" fontId="5" fillId="0" borderId="13" xfId="1" applyNumberFormat="1" applyFont="1" applyFill="1" applyBorder="1" applyAlignment="1">
      <alignment horizontal="center" vertical="center"/>
    </xf>
    <xf numFmtId="169" fontId="5" fillId="0" borderId="28" xfId="1" applyNumberFormat="1" applyFont="1" applyFill="1" applyBorder="1" applyAlignment="1">
      <alignment horizontal="center" vertical="center"/>
    </xf>
    <xf numFmtId="169" fontId="5" fillId="0" borderId="13" xfId="1" applyNumberFormat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center" vertical="center"/>
    </xf>
    <xf numFmtId="0" fontId="5" fillId="0" borderId="29" xfId="1" applyFont="1" applyFill="1" applyBorder="1" applyAlignment="1">
      <alignment horizontal="center" vertical="center"/>
    </xf>
    <xf numFmtId="0" fontId="5" fillId="0" borderId="30" xfId="1" applyFont="1" applyFill="1" applyBorder="1" applyAlignment="1">
      <alignment horizontal="center" vertical="center"/>
    </xf>
    <xf numFmtId="0" fontId="5" fillId="0" borderId="31" xfId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textRotation="90" wrapText="1"/>
    </xf>
    <xf numFmtId="0" fontId="5" fillId="0" borderId="8" xfId="1" applyFont="1" applyFill="1" applyBorder="1" applyAlignment="1">
      <alignment horizontal="center" vertical="center" textRotation="90" wrapText="1"/>
    </xf>
    <xf numFmtId="0" fontId="5" fillId="0" borderId="12" xfId="1" applyFont="1" applyFill="1" applyBorder="1" applyAlignment="1">
      <alignment horizontal="center" vertical="center" textRotation="90" wrapText="1"/>
    </xf>
    <xf numFmtId="1" fontId="5" fillId="0" borderId="1" xfId="1" applyNumberFormat="1" applyFont="1" applyFill="1" applyBorder="1" applyAlignment="1">
      <alignment horizontal="center" vertical="center" textRotation="90" wrapText="1"/>
    </xf>
    <xf numFmtId="1" fontId="5" fillId="0" borderId="8" xfId="1" applyNumberFormat="1" applyFont="1" applyFill="1" applyBorder="1" applyAlignment="1">
      <alignment horizontal="center" vertical="center" textRotation="90" wrapText="1"/>
    </xf>
    <xf numFmtId="1" fontId="5" fillId="0" borderId="12" xfId="1" applyNumberFormat="1" applyFont="1" applyFill="1" applyBorder="1" applyAlignment="1">
      <alignment horizontal="center" vertical="center" textRotation="90" wrapText="1"/>
    </xf>
    <xf numFmtId="0" fontId="4" fillId="0" borderId="2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1" fillId="0" borderId="8" xfId="1" applyFill="1" applyBorder="1" applyAlignment="1">
      <alignment horizontal="center" vertical="center"/>
    </xf>
    <xf numFmtId="0" fontId="1" fillId="0" borderId="13" xfId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textRotation="90"/>
    </xf>
    <xf numFmtId="0" fontId="1" fillId="0" borderId="8" xfId="22" applyFill="1" applyBorder="1" applyAlignment="1">
      <alignment horizontal="center" vertical="center" textRotation="90"/>
    </xf>
    <xf numFmtId="0" fontId="1" fillId="0" borderId="13" xfId="22" applyFill="1" applyBorder="1" applyAlignment="1">
      <alignment horizontal="center" vertical="center" textRotation="90"/>
    </xf>
    <xf numFmtId="0" fontId="4" fillId="0" borderId="1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/>
    </xf>
    <xf numFmtId="169" fontId="5" fillId="0" borderId="42" xfId="1" applyNumberFormat="1" applyFont="1" applyFill="1" applyBorder="1" applyAlignment="1">
      <alignment horizontal="center" vertical="center"/>
    </xf>
    <xf numFmtId="169" fontId="5" fillId="0" borderId="14" xfId="1" applyNumberFormat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 textRotation="90"/>
    </xf>
    <xf numFmtId="0" fontId="4" fillId="0" borderId="13" xfId="1" applyFont="1" applyFill="1" applyBorder="1" applyAlignment="1">
      <alignment horizontal="center" vertical="center" textRotation="90"/>
    </xf>
    <xf numFmtId="0" fontId="4" fillId="0" borderId="1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textRotation="90" wrapText="1"/>
    </xf>
    <xf numFmtId="0" fontId="5" fillId="0" borderId="9" xfId="1" applyFont="1" applyFill="1" applyBorder="1" applyAlignment="1">
      <alignment horizontal="center" vertical="center" textRotation="90" wrapText="1"/>
    </xf>
    <xf numFmtId="0" fontId="5" fillId="0" borderId="38" xfId="1" applyFont="1" applyFill="1" applyBorder="1" applyAlignment="1">
      <alignment horizontal="center" vertical="center" textRotation="90" wrapText="1"/>
    </xf>
    <xf numFmtId="0" fontId="4" fillId="0" borderId="8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169" fontId="1" fillId="0" borderId="13" xfId="1" applyNumberFormat="1" applyBorder="1" applyAlignment="1">
      <alignment horizontal="center" vertical="center"/>
    </xf>
    <xf numFmtId="1" fontId="1" fillId="0" borderId="13" xfId="1" applyNumberFormat="1" applyBorder="1" applyAlignment="1">
      <alignment horizontal="center" vertical="center"/>
    </xf>
    <xf numFmtId="0" fontId="1" fillId="0" borderId="8" xfId="1" applyBorder="1" applyAlignment="1">
      <alignment horizontal="center" vertical="center" textRotation="90" wrapText="1"/>
    </xf>
    <xf numFmtId="0" fontId="1" fillId="0" borderId="12" xfId="1" applyBorder="1" applyAlignment="1">
      <alignment horizontal="center" vertical="center" textRotation="90" wrapText="1"/>
    </xf>
    <xf numFmtId="0" fontId="4" fillId="0" borderId="28" xfId="1" applyFont="1" applyBorder="1" applyAlignment="1">
      <alignment horizontal="center" vertical="center" textRotation="90"/>
    </xf>
    <xf numFmtId="0" fontId="1" fillId="0" borderId="8" xfId="1" applyBorder="1" applyAlignment="1">
      <alignment horizontal="center" vertical="center" textRotation="90"/>
    </xf>
    <xf numFmtId="0" fontId="1" fillId="0" borderId="13" xfId="1" applyBorder="1" applyAlignment="1">
      <alignment horizontal="center" vertical="center" textRotation="90"/>
    </xf>
    <xf numFmtId="0" fontId="4" fillId="0" borderId="28" xfId="1" applyFont="1" applyBorder="1" applyAlignment="1">
      <alignment horizontal="center" vertical="center"/>
    </xf>
    <xf numFmtId="0" fontId="4" fillId="0" borderId="13" xfId="1" applyFont="1" applyBorder="1" applyAlignment="1">
      <alignment horizontal="center" vertical="center"/>
    </xf>
    <xf numFmtId="0" fontId="4" fillId="0" borderId="2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</cellXfs>
  <cellStyles count="23">
    <cellStyle name="Comma0" xfId="2" xr:uid="{00000000-0005-0000-0000-000000000000}"/>
    <cellStyle name="Comma0 2" xfId="15" xr:uid="{00000000-0005-0000-0000-000001000000}"/>
    <cellStyle name="Currency0" xfId="3" xr:uid="{00000000-0005-0000-0000-000002000000}"/>
    <cellStyle name="Currency0 2" xfId="16" xr:uid="{00000000-0005-0000-0000-000003000000}"/>
    <cellStyle name="Date" xfId="4" xr:uid="{00000000-0005-0000-0000-000004000000}"/>
    <cellStyle name="Date 2" xfId="17" xr:uid="{00000000-0005-0000-0000-000005000000}"/>
    <cellStyle name="Fixed" xfId="5" xr:uid="{00000000-0005-0000-0000-000006000000}"/>
    <cellStyle name="Fixed 2" xfId="18" xr:uid="{00000000-0005-0000-0000-000007000000}"/>
    <cellStyle name="Heading 1 2" xfId="6" xr:uid="{00000000-0005-0000-0000-000008000000}"/>
    <cellStyle name="Heading 1 3" xfId="7" xr:uid="{00000000-0005-0000-0000-000009000000}"/>
    <cellStyle name="Heading 1 3 2" xfId="19" xr:uid="{00000000-0005-0000-0000-00000A000000}"/>
    <cellStyle name="Heading 2 2" xfId="8" xr:uid="{00000000-0005-0000-0000-00000B000000}"/>
    <cellStyle name="Heading 2 3" xfId="9" xr:uid="{00000000-0005-0000-0000-00000C000000}"/>
    <cellStyle name="Heading 2 3 2" xfId="20" xr:uid="{00000000-0005-0000-0000-00000D000000}"/>
    <cellStyle name="Hyperlink 2" xfId="10" xr:uid="{00000000-0005-0000-0000-00000E000000}"/>
    <cellStyle name="Normal" xfId="0" builtinId="0"/>
    <cellStyle name="Normal 2" xfId="1" xr:uid="{00000000-0005-0000-0000-000010000000}"/>
    <cellStyle name="Normal 2 2" xfId="12" xr:uid="{00000000-0005-0000-0000-000011000000}"/>
    <cellStyle name="Normal 2 2 2" xfId="14" xr:uid="{00000000-0005-0000-0000-000012000000}"/>
    <cellStyle name="Normal 3" xfId="13" xr:uid="{00000000-0005-0000-0000-000013000000}"/>
    <cellStyle name="Normal 3 2" xfId="22" xr:uid="{00000000-0005-0000-0000-000014000000}"/>
    <cellStyle name="Total 2" xfId="11" xr:uid="{00000000-0005-0000-0000-000015000000}"/>
    <cellStyle name="Total 2 2" xfId="21" xr:uid="{00000000-0005-0000-0000-000016000000}"/>
  </cellStyles>
  <dxfs count="0"/>
  <tableStyles count="0" defaultTableStyle="TableStyleMedium2" defaultPivotStyle="PivotStyleLight16"/>
  <colors>
    <mruColors>
      <color rgb="FFFDE5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admin/spreadsheets/96053_Shee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roadway/spreadsheets/96053%20OFFICE%20CALCS%20PAVEMENT%20SUBSUMMARY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signals/spreadsheets/SIGNALQUANTITI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MOT%20restoration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12/2012048/FRA/105523/traffic/spreadsheets/TRAFFIC%20CONTROL%20_QUANTITI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DD Sheets"/>
      <sheetName val="Sorted"/>
      <sheetName val="Directions"/>
    </sheetNames>
    <sheetDataSet>
      <sheetData sheetId="0">
        <row r="2276">
          <cell r="A2276">
            <v>403</v>
          </cell>
        </row>
        <row r="2277">
          <cell r="A2277">
            <v>404</v>
          </cell>
        </row>
        <row r="2286">
          <cell r="A2286">
            <v>409</v>
          </cell>
        </row>
        <row r="2288">
          <cell r="A2288"/>
        </row>
        <row r="2293">
          <cell r="A2293">
            <v>413</v>
          </cell>
        </row>
        <row r="2294">
          <cell r="A2294">
            <v>414</v>
          </cell>
        </row>
        <row r="2300">
          <cell r="A2300">
            <v>415</v>
          </cell>
        </row>
        <row r="2301">
          <cell r="A2301">
            <v>416</v>
          </cell>
        </row>
        <row r="2302">
          <cell r="A2302">
            <v>417</v>
          </cell>
        </row>
        <row r="2306">
          <cell r="A2306">
            <v>418</v>
          </cell>
        </row>
        <row r="2324">
          <cell r="A2324">
            <v>419</v>
          </cell>
        </row>
        <row r="2325">
          <cell r="A2325">
            <v>420</v>
          </cell>
        </row>
        <row r="2326">
          <cell r="A2326">
            <v>421</v>
          </cell>
        </row>
        <row r="2327">
          <cell r="A2327">
            <v>422</v>
          </cell>
        </row>
        <row r="2328">
          <cell r="A2328">
            <v>423</v>
          </cell>
        </row>
        <row r="2329">
          <cell r="A2329">
            <v>424</v>
          </cell>
        </row>
        <row r="2330">
          <cell r="A2330">
            <v>425</v>
          </cell>
        </row>
        <row r="2341">
          <cell r="A2341">
            <v>426</v>
          </cell>
        </row>
        <row r="2342">
          <cell r="A2342">
            <v>427</v>
          </cell>
        </row>
        <row r="2343">
          <cell r="A2343">
            <v>428</v>
          </cell>
        </row>
        <row r="2349">
          <cell r="A2349">
            <v>429</v>
          </cell>
        </row>
        <row r="2350">
          <cell r="A2350">
            <v>430</v>
          </cell>
        </row>
        <row r="2355">
          <cell r="A2355">
            <v>431</v>
          </cell>
        </row>
        <row r="2362">
          <cell r="A2362">
            <v>432</v>
          </cell>
        </row>
        <row r="2366">
          <cell r="A2366">
            <v>433</v>
          </cell>
        </row>
        <row r="2367">
          <cell r="A2367">
            <v>434</v>
          </cell>
        </row>
        <row r="2368">
          <cell r="A2368">
            <v>435</v>
          </cell>
        </row>
        <row r="2369">
          <cell r="A2369">
            <v>436</v>
          </cell>
        </row>
        <row r="2370">
          <cell r="A2370">
            <v>437</v>
          </cell>
        </row>
        <row r="2371">
          <cell r="A2371">
            <v>438</v>
          </cell>
        </row>
        <row r="2372">
          <cell r="A2372">
            <v>439</v>
          </cell>
        </row>
        <row r="2376">
          <cell r="A2376">
            <v>440</v>
          </cell>
        </row>
        <row r="2377">
          <cell r="A2377">
            <v>441</v>
          </cell>
        </row>
        <row r="2378">
          <cell r="A2378">
            <v>442</v>
          </cell>
        </row>
        <row r="2379">
          <cell r="A2379">
            <v>443</v>
          </cell>
        </row>
        <row r="2520">
          <cell r="A2520">
            <v>446</v>
          </cell>
        </row>
        <row r="2539">
          <cell r="A2539">
            <v>458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BSUMMARY 1 OF 2"/>
      <sheetName val="SUBSUMMARY 2 OF 2"/>
    </sheetNames>
    <sheetDataSet>
      <sheetData sheetId="0"/>
      <sheetData sheetId="1">
        <row r="3">
          <cell r="Q3">
            <v>626</v>
          </cell>
        </row>
        <row r="4">
          <cell r="Q4" t="str">
            <v>BARRIER REFLECTOR, TYPE 1, ONE-WAY</v>
          </cell>
        </row>
        <row r="12">
          <cell r="Q12" t="str">
            <v>EACH</v>
          </cell>
        </row>
        <row r="32">
          <cell r="Q32">
            <v>60</v>
          </cell>
          <cell r="R32">
            <v>39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SUM"/>
      <sheetName val="FRA-70 4B"/>
      <sheetName val="Printed View 1"/>
      <sheetName val="Printed View 2"/>
      <sheetName val="Sheet1"/>
    </sheetNames>
    <sheetDataSet>
      <sheetData sheetId="0"/>
      <sheetData sheetId="1">
        <row r="36">
          <cell r="T36">
            <v>7</v>
          </cell>
          <cell r="U36">
            <v>4</v>
          </cell>
          <cell r="V36">
            <v>46.8</v>
          </cell>
          <cell r="W36">
            <v>3</v>
          </cell>
          <cell r="X36" t="str">
            <v>LS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C GEN SUM 1"/>
      <sheetName val="TC GEN SUM 2"/>
      <sheetName val="PAVT MARK 1"/>
      <sheetName val="PAVT MARK 5"/>
    </sheetNames>
    <sheetDataSet>
      <sheetData sheetId="0" refreshError="1"/>
      <sheetData sheetId="1" refreshError="1"/>
      <sheetData sheetId="2">
        <row r="1">
          <cell r="H1">
            <v>50300</v>
          </cell>
        </row>
        <row r="4">
          <cell r="H4">
            <v>644</v>
          </cell>
        </row>
        <row r="5">
          <cell r="H5" t="str">
            <v>PAVEMENT MARKING, MISC.: TRANSVERSE / DIAGONAL LINE, 20"</v>
          </cell>
        </row>
        <row r="15">
          <cell r="H15" t="str">
            <v>FT</v>
          </cell>
        </row>
      </sheetData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C GEN SUM 1"/>
      <sheetName val="TC GEN SUM 2"/>
      <sheetName val="RPM 1"/>
      <sheetName val="METER QUANTITIES"/>
      <sheetName val="PAVT MARK REM 1"/>
      <sheetName val="PAVT MARK 1"/>
      <sheetName val="PAVT MARK 2"/>
      <sheetName val="PAVT MARK 3"/>
      <sheetName val="PAVT MARK 4"/>
      <sheetName val="PAVT MARK 4A"/>
      <sheetName val="PAVT MARK 5"/>
      <sheetName val="PAVT MARK 6"/>
      <sheetName val="PAVT MARK 7"/>
      <sheetName val="PAVT MARK 8"/>
      <sheetName val="PAVT MARK 9"/>
      <sheetName val="PAVT MARK 10"/>
      <sheetName val="SIGN REMOVAL 1"/>
      <sheetName val="SIGN REMOVAL 2"/>
      <sheetName val="SIGN REMOVAL 3"/>
      <sheetName val="SIGN REMOVAL 4"/>
      <sheetName val="SIGN REMOVAL 5"/>
      <sheetName val="SIGN REMOVAL 6"/>
      <sheetName val="SIGN 1"/>
      <sheetName val="SIGN 2"/>
      <sheetName val="SIGN 3"/>
      <sheetName val="SIGN 4"/>
      <sheetName val="OVERHEAD SIGNS 1"/>
      <sheetName val="10 SOURCE FUNDI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">
          <cell r="H1">
            <v>90000</v>
          </cell>
          <cell r="I1">
            <v>90000</v>
          </cell>
          <cell r="S1">
            <v>20300</v>
          </cell>
          <cell r="V1">
            <v>20910</v>
          </cell>
        </row>
        <row r="4">
          <cell r="H4">
            <v>645</v>
          </cell>
          <cell r="I4">
            <v>645</v>
          </cell>
          <cell r="S4">
            <v>646</v>
          </cell>
          <cell r="V4">
            <v>647</v>
          </cell>
        </row>
        <row r="5">
          <cell r="H5" t="str">
            <v>PAVEMENT MARKING, MISC.: EDGE LINE, 5", TYPE A1</v>
          </cell>
          <cell r="I5" t="str">
            <v>PAVEMENT MARKING, MISC.: LANE LINE, 5", TYPE A1</v>
          </cell>
          <cell r="S5" t="str">
            <v>LANE ARROW</v>
          </cell>
          <cell r="V5" t="str">
            <v>BIKE LANE SYMBOL MARKING, TYPE B90</v>
          </cell>
        </row>
        <row r="6">
          <cell r="H6"/>
          <cell r="I6"/>
          <cell r="S6"/>
          <cell r="V6"/>
        </row>
        <row r="7">
          <cell r="H7"/>
          <cell r="I7"/>
          <cell r="S7"/>
          <cell r="V7"/>
        </row>
        <row r="8">
          <cell r="H8"/>
          <cell r="I8"/>
          <cell r="S8"/>
          <cell r="V8"/>
        </row>
        <row r="9">
          <cell r="H9"/>
          <cell r="I9"/>
          <cell r="S9"/>
          <cell r="V9"/>
        </row>
        <row r="10">
          <cell r="H10"/>
          <cell r="I10"/>
          <cell r="S10"/>
          <cell r="V10"/>
        </row>
        <row r="11">
          <cell r="H11"/>
          <cell r="I11"/>
          <cell r="S11"/>
          <cell r="V11"/>
        </row>
        <row r="12">
          <cell r="H12"/>
          <cell r="I12"/>
          <cell r="S12"/>
          <cell r="V12"/>
        </row>
        <row r="13">
          <cell r="H13"/>
          <cell r="I13"/>
          <cell r="S13"/>
          <cell r="V13"/>
        </row>
        <row r="14">
          <cell r="H14"/>
          <cell r="I14"/>
          <cell r="S14"/>
          <cell r="V14"/>
        </row>
        <row r="15">
          <cell r="H15" t="str">
            <v>FT</v>
          </cell>
          <cell r="I15" t="str">
            <v>FT</v>
          </cell>
          <cell r="S15" t="str">
            <v>EACH</v>
          </cell>
          <cell r="V15" t="str">
            <v>EACH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Z76"/>
  <sheetViews>
    <sheetView showZeros="0" topLeftCell="A34" zoomScale="90" zoomScaleNormal="90" workbookViewId="0">
      <selection activeCell="K45" sqref="K45"/>
    </sheetView>
  </sheetViews>
  <sheetFormatPr defaultRowHeight="12.75" x14ac:dyDescent="0.2"/>
  <cols>
    <col min="1" max="1" width="9.140625" style="155"/>
    <col min="2" max="12" width="7.140625" style="155" customWidth="1"/>
    <col min="13" max="15" width="9.42578125" style="155" customWidth="1"/>
    <col min="16" max="16" width="10.7109375" style="148" customWidth="1"/>
    <col min="17" max="17" width="13.7109375" style="183" customWidth="1"/>
    <col min="18" max="19" width="13.7109375" style="155" customWidth="1"/>
    <col min="20" max="20" width="97.28515625" style="155" customWidth="1"/>
    <col min="21" max="21" width="8.42578125" style="155" customWidth="1"/>
    <col min="22" max="26" width="9.140625" style="155"/>
    <col min="27" max="29" width="9" style="155" customWidth="1"/>
    <col min="30" max="262" width="9.140625" style="155"/>
    <col min="263" max="263" width="9.28515625" style="155" bestFit="1" customWidth="1"/>
    <col min="264" max="265" width="9.140625" style="155" customWidth="1"/>
    <col min="266" max="267" width="9.28515625" style="155" bestFit="1" customWidth="1"/>
    <col min="268" max="268" width="9.28515625" style="155" customWidth="1"/>
    <col min="269" max="269" width="9.28515625" style="155" bestFit="1" customWidth="1"/>
    <col min="270" max="271" width="9.42578125" style="155" customWidth="1"/>
    <col min="272" max="272" width="10.7109375" style="155" customWidth="1"/>
    <col min="273" max="275" width="13.7109375" style="155" customWidth="1"/>
    <col min="276" max="276" width="93.28515625" style="155" customWidth="1"/>
    <col min="277" max="277" width="8.140625" style="155" customWidth="1"/>
    <col min="278" max="282" width="9.140625" style="155"/>
    <col min="283" max="285" width="9" style="155" customWidth="1"/>
    <col min="286" max="518" width="9.140625" style="155"/>
    <col min="519" max="519" width="9.28515625" style="155" bestFit="1" customWidth="1"/>
    <col min="520" max="521" width="9.140625" style="155" customWidth="1"/>
    <col min="522" max="523" width="9.28515625" style="155" bestFit="1" customWidth="1"/>
    <col min="524" max="524" width="9.28515625" style="155" customWidth="1"/>
    <col min="525" max="525" width="9.28515625" style="155" bestFit="1" customWidth="1"/>
    <col min="526" max="527" width="9.42578125" style="155" customWidth="1"/>
    <col min="528" max="528" width="10.7109375" style="155" customWidth="1"/>
    <col min="529" max="531" width="13.7109375" style="155" customWidth="1"/>
    <col min="532" max="532" width="93.28515625" style="155" customWidth="1"/>
    <col min="533" max="533" width="8.140625" style="155" customWidth="1"/>
    <col min="534" max="538" width="9.140625" style="155"/>
    <col min="539" max="541" width="9" style="155" customWidth="1"/>
    <col min="542" max="774" width="9.140625" style="155"/>
    <col min="775" max="775" width="9.28515625" style="155" bestFit="1" customWidth="1"/>
    <col min="776" max="777" width="9.140625" style="155" customWidth="1"/>
    <col min="778" max="779" width="9.28515625" style="155" bestFit="1" customWidth="1"/>
    <col min="780" max="780" width="9.28515625" style="155" customWidth="1"/>
    <col min="781" max="781" width="9.28515625" style="155" bestFit="1" customWidth="1"/>
    <col min="782" max="783" width="9.42578125" style="155" customWidth="1"/>
    <col min="784" max="784" width="10.7109375" style="155" customWidth="1"/>
    <col min="785" max="787" width="13.7109375" style="155" customWidth="1"/>
    <col min="788" max="788" width="93.28515625" style="155" customWidth="1"/>
    <col min="789" max="789" width="8.140625" style="155" customWidth="1"/>
    <col min="790" max="794" width="9.140625" style="155"/>
    <col min="795" max="797" width="9" style="155" customWidth="1"/>
    <col min="798" max="1030" width="9.140625" style="155"/>
    <col min="1031" max="1031" width="9.28515625" style="155" bestFit="1" customWidth="1"/>
    <col min="1032" max="1033" width="9.140625" style="155" customWidth="1"/>
    <col min="1034" max="1035" width="9.28515625" style="155" bestFit="1" customWidth="1"/>
    <col min="1036" max="1036" width="9.28515625" style="155" customWidth="1"/>
    <col min="1037" max="1037" width="9.28515625" style="155" bestFit="1" customWidth="1"/>
    <col min="1038" max="1039" width="9.42578125" style="155" customWidth="1"/>
    <col min="1040" max="1040" width="10.7109375" style="155" customWidth="1"/>
    <col min="1041" max="1043" width="13.7109375" style="155" customWidth="1"/>
    <col min="1044" max="1044" width="93.28515625" style="155" customWidth="1"/>
    <col min="1045" max="1045" width="8.140625" style="155" customWidth="1"/>
    <col min="1046" max="1050" width="9.140625" style="155"/>
    <col min="1051" max="1053" width="9" style="155" customWidth="1"/>
    <col min="1054" max="1286" width="9.140625" style="155"/>
    <col min="1287" max="1287" width="9.28515625" style="155" bestFit="1" customWidth="1"/>
    <col min="1288" max="1289" width="9.140625" style="155" customWidth="1"/>
    <col min="1290" max="1291" width="9.28515625" style="155" bestFit="1" customWidth="1"/>
    <col min="1292" max="1292" width="9.28515625" style="155" customWidth="1"/>
    <col min="1293" max="1293" width="9.28515625" style="155" bestFit="1" customWidth="1"/>
    <col min="1294" max="1295" width="9.42578125" style="155" customWidth="1"/>
    <col min="1296" max="1296" width="10.7109375" style="155" customWidth="1"/>
    <col min="1297" max="1299" width="13.7109375" style="155" customWidth="1"/>
    <col min="1300" max="1300" width="93.28515625" style="155" customWidth="1"/>
    <col min="1301" max="1301" width="8.140625" style="155" customWidth="1"/>
    <col min="1302" max="1306" width="9.140625" style="155"/>
    <col min="1307" max="1309" width="9" style="155" customWidth="1"/>
    <col min="1310" max="1542" width="9.140625" style="155"/>
    <col min="1543" max="1543" width="9.28515625" style="155" bestFit="1" customWidth="1"/>
    <col min="1544" max="1545" width="9.140625" style="155" customWidth="1"/>
    <col min="1546" max="1547" width="9.28515625" style="155" bestFit="1" customWidth="1"/>
    <col min="1548" max="1548" width="9.28515625" style="155" customWidth="1"/>
    <col min="1549" max="1549" width="9.28515625" style="155" bestFit="1" customWidth="1"/>
    <col min="1550" max="1551" width="9.42578125" style="155" customWidth="1"/>
    <col min="1552" max="1552" width="10.7109375" style="155" customWidth="1"/>
    <col min="1553" max="1555" width="13.7109375" style="155" customWidth="1"/>
    <col min="1556" max="1556" width="93.28515625" style="155" customWidth="1"/>
    <col min="1557" max="1557" width="8.140625" style="155" customWidth="1"/>
    <col min="1558" max="1562" width="9.140625" style="155"/>
    <col min="1563" max="1565" width="9" style="155" customWidth="1"/>
    <col min="1566" max="1798" width="9.140625" style="155"/>
    <col min="1799" max="1799" width="9.28515625" style="155" bestFit="1" customWidth="1"/>
    <col min="1800" max="1801" width="9.140625" style="155" customWidth="1"/>
    <col min="1802" max="1803" width="9.28515625" style="155" bestFit="1" customWidth="1"/>
    <col min="1804" max="1804" width="9.28515625" style="155" customWidth="1"/>
    <col min="1805" max="1805" width="9.28515625" style="155" bestFit="1" customWidth="1"/>
    <col min="1806" max="1807" width="9.42578125" style="155" customWidth="1"/>
    <col min="1808" max="1808" width="10.7109375" style="155" customWidth="1"/>
    <col min="1809" max="1811" width="13.7109375" style="155" customWidth="1"/>
    <col min="1812" max="1812" width="93.28515625" style="155" customWidth="1"/>
    <col min="1813" max="1813" width="8.140625" style="155" customWidth="1"/>
    <col min="1814" max="1818" width="9.140625" style="155"/>
    <col min="1819" max="1821" width="9" style="155" customWidth="1"/>
    <col min="1822" max="2054" width="9.140625" style="155"/>
    <col min="2055" max="2055" width="9.28515625" style="155" bestFit="1" customWidth="1"/>
    <col min="2056" max="2057" width="9.140625" style="155" customWidth="1"/>
    <col min="2058" max="2059" width="9.28515625" style="155" bestFit="1" customWidth="1"/>
    <col min="2060" max="2060" width="9.28515625" style="155" customWidth="1"/>
    <col min="2061" max="2061" width="9.28515625" style="155" bestFit="1" customWidth="1"/>
    <col min="2062" max="2063" width="9.42578125" style="155" customWidth="1"/>
    <col min="2064" max="2064" width="10.7109375" style="155" customWidth="1"/>
    <col min="2065" max="2067" width="13.7109375" style="155" customWidth="1"/>
    <col min="2068" max="2068" width="93.28515625" style="155" customWidth="1"/>
    <col min="2069" max="2069" width="8.140625" style="155" customWidth="1"/>
    <col min="2070" max="2074" width="9.140625" style="155"/>
    <col min="2075" max="2077" width="9" style="155" customWidth="1"/>
    <col min="2078" max="2310" width="9.140625" style="155"/>
    <col min="2311" max="2311" width="9.28515625" style="155" bestFit="1" customWidth="1"/>
    <col min="2312" max="2313" width="9.140625" style="155" customWidth="1"/>
    <col min="2314" max="2315" width="9.28515625" style="155" bestFit="1" customWidth="1"/>
    <col min="2316" max="2316" width="9.28515625" style="155" customWidth="1"/>
    <col min="2317" max="2317" width="9.28515625" style="155" bestFit="1" customWidth="1"/>
    <col min="2318" max="2319" width="9.42578125" style="155" customWidth="1"/>
    <col min="2320" max="2320" width="10.7109375" style="155" customWidth="1"/>
    <col min="2321" max="2323" width="13.7109375" style="155" customWidth="1"/>
    <col min="2324" max="2324" width="93.28515625" style="155" customWidth="1"/>
    <col min="2325" max="2325" width="8.140625" style="155" customWidth="1"/>
    <col min="2326" max="2330" width="9.140625" style="155"/>
    <col min="2331" max="2333" width="9" style="155" customWidth="1"/>
    <col min="2334" max="2566" width="9.140625" style="155"/>
    <col min="2567" max="2567" width="9.28515625" style="155" bestFit="1" customWidth="1"/>
    <col min="2568" max="2569" width="9.140625" style="155" customWidth="1"/>
    <col min="2570" max="2571" width="9.28515625" style="155" bestFit="1" customWidth="1"/>
    <col min="2572" max="2572" width="9.28515625" style="155" customWidth="1"/>
    <col min="2573" max="2573" width="9.28515625" style="155" bestFit="1" customWidth="1"/>
    <col min="2574" max="2575" width="9.42578125" style="155" customWidth="1"/>
    <col min="2576" max="2576" width="10.7109375" style="155" customWidth="1"/>
    <col min="2577" max="2579" width="13.7109375" style="155" customWidth="1"/>
    <col min="2580" max="2580" width="93.28515625" style="155" customWidth="1"/>
    <col min="2581" max="2581" width="8.140625" style="155" customWidth="1"/>
    <col min="2582" max="2586" width="9.140625" style="155"/>
    <col min="2587" max="2589" width="9" style="155" customWidth="1"/>
    <col min="2590" max="2822" width="9.140625" style="155"/>
    <col min="2823" max="2823" width="9.28515625" style="155" bestFit="1" customWidth="1"/>
    <col min="2824" max="2825" width="9.140625" style="155" customWidth="1"/>
    <col min="2826" max="2827" width="9.28515625" style="155" bestFit="1" customWidth="1"/>
    <col min="2828" max="2828" width="9.28515625" style="155" customWidth="1"/>
    <col min="2829" max="2829" width="9.28515625" style="155" bestFit="1" customWidth="1"/>
    <col min="2830" max="2831" width="9.42578125" style="155" customWidth="1"/>
    <col min="2832" max="2832" width="10.7109375" style="155" customWidth="1"/>
    <col min="2833" max="2835" width="13.7109375" style="155" customWidth="1"/>
    <col min="2836" max="2836" width="93.28515625" style="155" customWidth="1"/>
    <col min="2837" max="2837" width="8.140625" style="155" customWidth="1"/>
    <col min="2838" max="2842" width="9.140625" style="155"/>
    <col min="2843" max="2845" width="9" style="155" customWidth="1"/>
    <col min="2846" max="3078" width="9.140625" style="155"/>
    <col min="3079" max="3079" width="9.28515625" style="155" bestFit="1" customWidth="1"/>
    <col min="3080" max="3081" width="9.140625" style="155" customWidth="1"/>
    <col min="3082" max="3083" width="9.28515625" style="155" bestFit="1" customWidth="1"/>
    <col min="3084" max="3084" width="9.28515625" style="155" customWidth="1"/>
    <col min="3085" max="3085" width="9.28515625" style="155" bestFit="1" customWidth="1"/>
    <col min="3086" max="3087" width="9.42578125" style="155" customWidth="1"/>
    <col min="3088" max="3088" width="10.7109375" style="155" customWidth="1"/>
    <col min="3089" max="3091" width="13.7109375" style="155" customWidth="1"/>
    <col min="3092" max="3092" width="93.28515625" style="155" customWidth="1"/>
    <col min="3093" max="3093" width="8.140625" style="155" customWidth="1"/>
    <col min="3094" max="3098" width="9.140625" style="155"/>
    <col min="3099" max="3101" width="9" style="155" customWidth="1"/>
    <col min="3102" max="3334" width="9.140625" style="155"/>
    <col min="3335" max="3335" width="9.28515625" style="155" bestFit="1" customWidth="1"/>
    <col min="3336" max="3337" width="9.140625" style="155" customWidth="1"/>
    <col min="3338" max="3339" width="9.28515625" style="155" bestFit="1" customWidth="1"/>
    <col min="3340" max="3340" width="9.28515625" style="155" customWidth="1"/>
    <col min="3341" max="3341" width="9.28515625" style="155" bestFit="1" customWidth="1"/>
    <col min="3342" max="3343" width="9.42578125" style="155" customWidth="1"/>
    <col min="3344" max="3344" width="10.7109375" style="155" customWidth="1"/>
    <col min="3345" max="3347" width="13.7109375" style="155" customWidth="1"/>
    <col min="3348" max="3348" width="93.28515625" style="155" customWidth="1"/>
    <col min="3349" max="3349" width="8.140625" style="155" customWidth="1"/>
    <col min="3350" max="3354" width="9.140625" style="155"/>
    <col min="3355" max="3357" width="9" style="155" customWidth="1"/>
    <col min="3358" max="3590" width="9.140625" style="155"/>
    <col min="3591" max="3591" width="9.28515625" style="155" bestFit="1" customWidth="1"/>
    <col min="3592" max="3593" width="9.140625" style="155" customWidth="1"/>
    <col min="3594" max="3595" width="9.28515625" style="155" bestFit="1" customWidth="1"/>
    <col min="3596" max="3596" width="9.28515625" style="155" customWidth="1"/>
    <col min="3597" max="3597" width="9.28515625" style="155" bestFit="1" customWidth="1"/>
    <col min="3598" max="3599" width="9.42578125" style="155" customWidth="1"/>
    <col min="3600" max="3600" width="10.7109375" style="155" customWidth="1"/>
    <col min="3601" max="3603" width="13.7109375" style="155" customWidth="1"/>
    <col min="3604" max="3604" width="93.28515625" style="155" customWidth="1"/>
    <col min="3605" max="3605" width="8.140625" style="155" customWidth="1"/>
    <col min="3606" max="3610" width="9.140625" style="155"/>
    <col min="3611" max="3613" width="9" style="155" customWidth="1"/>
    <col min="3614" max="3846" width="9.140625" style="155"/>
    <col min="3847" max="3847" width="9.28515625" style="155" bestFit="1" customWidth="1"/>
    <col min="3848" max="3849" width="9.140625" style="155" customWidth="1"/>
    <col min="3850" max="3851" width="9.28515625" style="155" bestFit="1" customWidth="1"/>
    <col min="3852" max="3852" width="9.28515625" style="155" customWidth="1"/>
    <col min="3853" max="3853" width="9.28515625" style="155" bestFit="1" customWidth="1"/>
    <col min="3854" max="3855" width="9.42578125" style="155" customWidth="1"/>
    <col min="3856" max="3856" width="10.7109375" style="155" customWidth="1"/>
    <col min="3857" max="3859" width="13.7109375" style="155" customWidth="1"/>
    <col min="3860" max="3860" width="93.28515625" style="155" customWidth="1"/>
    <col min="3861" max="3861" width="8.140625" style="155" customWidth="1"/>
    <col min="3862" max="3866" width="9.140625" style="155"/>
    <col min="3867" max="3869" width="9" style="155" customWidth="1"/>
    <col min="3870" max="4102" width="9.140625" style="155"/>
    <col min="4103" max="4103" width="9.28515625" style="155" bestFit="1" customWidth="1"/>
    <col min="4104" max="4105" width="9.140625" style="155" customWidth="1"/>
    <col min="4106" max="4107" width="9.28515625" style="155" bestFit="1" customWidth="1"/>
    <col min="4108" max="4108" width="9.28515625" style="155" customWidth="1"/>
    <col min="4109" max="4109" width="9.28515625" style="155" bestFit="1" customWidth="1"/>
    <col min="4110" max="4111" width="9.42578125" style="155" customWidth="1"/>
    <col min="4112" max="4112" width="10.7109375" style="155" customWidth="1"/>
    <col min="4113" max="4115" width="13.7109375" style="155" customWidth="1"/>
    <col min="4116" max="4116" width="93.28515625" style="155" customWidth="1"/>
    <col min="4117" max="4117" width="8.140625" style="155" customWidth="1"/>
    <col min="4118" max="4122" width="9.140625" style="155"/>
    <col min="4123" max="4125" width="9" style="155" customWidth="1"/>
    <col min="4126" max="4358" width="9.140625" style="155"/>
    <col min="4359" max="4359" width="9.28515625" style="155" bestFit="1" customWidth="1"/>
    <col min="4360" max="4361" width="9.140625" style="155" customWidth="1"/>
    <col min="4362" max="4363" width="9.28515625" style="155" bestFit="1" customWidth="1"/>
    <col min="4364" max="4364" width="9.28515625" style="155" customWidth="1"/>
    <col min="4365" max="4365" width="9.28515625" style="155" bestFit="1" customWidth="1"/>
    <col min="4366" max="4367" width="9.42578125" style="155" customWidth="1"/>
    <col min="4368" max="4368" width="10.7109375" style="155" customWidth="1"/>
    <col min="4369" max="4371" width="13.7109375" style="155" customWidth="1"/>
    <col min="4372" max="4372" width="93.28515625" style="155" customWidth="1"/>
    <col min="4373" max="4373" width="8.140625" style="155" customWidth="1"/>
    <col min="4374" max="4378" width="9.140625" style="155"/>
    <col min="4379" max="4381" width="9" style="155" customWidth="1"/>
    <col min="4382" max="4614" width="9.140625" style="155"/>
    <col min="4615" max="4615" width="9.28515625" style="155" bestFit="1" customWidth="1"/>
    <col min="4616" max="4617" width="9.140625" style="155" customWidth="1"/>
    <col min="4618" max="4619" width="9.28515625" style="155" bestFit="1" customWidth="1"/>
    <col min="4620" max="4620" width="9.28515625" style="155" customWidth="1"/>
    <col min="4621" max="4621" width="9.28515625" style="155" bestFit="1" customWidth="1"/>
    <col min="4622" max="4623" width="9.42578125" style="155" customWidth="1"/>
    <col min="4624" max="4624" width="10.7109375" style="155" customWidth="1"/>
    <col min="4625" max="4627" width="13.7109375" style="155" customWidth="1"/>
    <col min="4628" max="4628" width="93.28515625" style="155" customWidth="1"/>
    <col min="4629" max="4629" width="8.140625" style="155" customWidth="1"/>
    <col min="4630" max="4634" width="9.140625" style="155"/>
    <col min="4635" max="4637" width="9" style="155" customWidth="1"/>
    <col min="4638" max="4870" width="9.140625" style="155"/>
    <col min="4871" max="4871" width="9.28515625" style="155" bestFit="1" customWidth="1"/>
    <col min="4872" max="4873" width="9.140625" style="155" customWidth="1"/>
    <col min="4874" max="4875" width="9.28515625" style="155" bestFit="1" customWidth="1"/>
    <col min="4876" max="4876" width="9.28515625" style="155" customWidth="1"/>
    <col min="4877" max="4877" width="9.28515625" style="155" bestFit="1" customWidth="1"/>
    <col min="4878" max="4879" width="9.42578125" style="155" customWidth="1"/>
    <col min="4880" max="4880" width="10.7109375" style="155" customWidth="1"/>
    <col min="4881" max="4883" width="13.7109375" style="155" customWidth="1"/>
    <col min="4884" max="4884" width="93.28515625" style="155" customWidth="1"/>
    <col min="4885" max="4885" width="8.140625" style="155" customWidth="1"/>
    <col min="4886" max="4890" width="9.140625" style="155"/>
    <col min="4891" max="4893" width="9" style="155" customWidth="1"/>
    <col min="4894" max="5126" width="9.140625" style="155"/>
    <col min="5127" max="5127" width="9.28515625" style="155" bestFit="1" customWidth="1"/>
    <col min="5128" max="5129" width="9.140625" style="155" customWidth="1"/>
    <col min="5130" max="5131" width="9.28515625" style="155" bestFit="1" customWidth="1"/>
    <col min="5132" max="5132" width="9.28515625" style="155" customWidth="1"/>
    <col min="5133" max="5133" width="9.28515625" style="155" bestFit="1" customWidth="1"/>
    <col min="5134" max="5135" width="9.42578125" style="155" customWidth="1"/>
    <col min="5136" max="5136" width="10.7109375" style="155" customWidth="1"/>
    <col min="5137" max="5139" width="13.7109375" style="155" customWidth="1"/>
    <col min="5140" max="5140" width="93.28515625" style="155" customWidth="1"/>
    <col min="5141" max="5141" width="8.140625" style="155" customWidth="1"/>
    <col min="5142" max="5146" width="9.140625" style="155"/>
    <col min="5147" max="5149" width="9" style="155" customWidth="1"/>
    <col min="5150" max="5382" width="9.140625" style="155"/>
    <col min="5383" max="5383" width="9.28515625" style="155" bestFit="1" customWidth="1"/>
    <col min="5384" max="5385" width="9.140625" style="155" customWidth="1"/>
    <col min="5386" max="5387" width="9.28515625" style="155" bestFit="1" customWidth="1"/>
    <col min="5388" max="5388" width="9.28515625" style="155" customWidth="1"/>
    <col min="5389" max="5389" width="9.28515625" style="155" bestFit="1" customWidth="1"/>
    <col min="5390" max="5391" width="9.42578125" style="155" customWidth="1"/>
    <col min="5392" max="5392" width="10.7109375" style="155" customWidth="1"/>
    <col min="5393" max="5395" width="13.7109375" style="155" customWidth="1"/>
    <col min="5396" max="5396" width="93.28515625" style="155" customWidth="1"/>
    <col min="5397" max="5397" width="8.140625" style="155" customWidth="1"/>
    <col min="5398" max="5402" width="9.140625" style="155"/>
    <col min="5403" max="5405" width="9" style="155" customWidth="1"/>
    <col min="5406" max="5638" width="9.140625" style="155"/>
    <col min="5639" max="5639" width="9.28515625" style="155" bestFit="1" customWidth="1"/>
    <col min="5640" max="5641" width="9.140625" style="155" customWidth="1"/>
    <col min="5642" max="5643" width="9.28515625" style="155" bestFit="1" customWidth="1"/>
    <col min="5644" max="5644" width="9.28515625" style="155" customWidth="1"/>
    <col min="5645" max="5645" width="9.28515625" style="155" bestFit="1" customWidth="1"/>
    <col min="5646" max="5647" width="9.42578125" style="155" customWidth="1"/>
    <col min="5648" max="5648" width="10.7109375" style="155" customWidth="1"/>
    <col min="5649" max="5651" width="13.7109375" style="155" customWidth="1"/>
    <col min="5652" max="5652" width="93.28515625" style="155" customWidth="1"/>
    <col min="5653" max="5653" width="8.140625" style="155" customWidth="1"/>
    <col min="5654" max="5658" width="9.140625" style="155"/>
    <col min="5659" max="5661" width="9" style="155" customWidth="1"/>
    <col min="5662" max="5894" width="9.140625" style="155"/>
    <col min="5895" max="5895" width="9.28515625" style="155" bestFit="1" customWidth="1"/>
    <col min="5896" max="5897" width="9.140625" style="155" customWidth="1"/>
    <col min="5898" max="5899" width="9.28515625" style="155" bestFit="1" customWidth="1"/>
    <col min="5900" max="5900" width="9.28515625" style="155" customWidth="1"/>
    <col min="5901" max="5901" width="9.28515625" style="155" bestFit="1" customWidth="1"/>
    <col min="5902" max="5903" width="9.42578125" style="155" customWidth="1"/>
    <col min="5904" max="5904" width="10.7109375" style="155" customWidth="1"/>
    <col min="5905" max="5907" width="13.7109375" style="155" customWidth="1"/>
    <col min="5908" max="5908" width="93.28515625" style="155" customWidth="1"/>
    <col min="5909" max="5909" width="8.140625" style="155" customWidth="1"/>
    <col min="5910" max="5914" width="9.140625" style="155"/>
    <col min="5915" max="5917" width="9" style="155" customWidth="1"/>
    <col min="5918" max="6150" width="9.140625" style="155"/>
    <col min="6151" max="6151" width="9.28515625" style="155" bestFit="1" customWidth="1"/>
    <col min="6152" max="6153" width="9.140625" style="155" customWidth="1"/>
    <col min="6154" max="6155" width="9.28515625" style="155" bestFit="1" customWidth="1"/>
    <col min="6156" max="6156" width="9.28515625" style="155" customWidth="1"/>
    <col min="6157" max="6157" width="9.28515625" style="155" bestFit="1" customWidth="1"/>
    <col min="6158" max="6159" width="9.42578125" style="155" customWidth="1"/>
    <col min="6160" max="6160" width="10.7109375" style="155" customWidth="1"/>
    <col min="6161" max="6163" width="13.7109375" style="155" customWidth="1"/>
    <col min="6164" max="6164" width="93.28515625" style="155" customWidth="1"/>
    <col min="6165" max="6165" width="8.140625" style="155" customWidth="1"/>
    <col min="6166" max="6170" width="9.140625" style="155"/>
    <col min="6171" max="6173" width="9" style="155" customWidth="1"/>
    <col min="6174" max="6406" width="9.140625" style="155"/>
    <col min="6407" max="6407" width="9.28515625" style="155" bestFit="1" customWidth="1"/>
    <col min="6408" max="6409" width="9.140625" style="155" customWidth="1"/>
    <col min="6410" max="6411" width="9.28515625" style="155" bestFit="1" customWidth="1"/>
    <col min="6412" max="6412" width="9.28515625" style="155" customWidth="1"/>
    <col min="6413" max="6413" width="9.28515625" style="155" bestFit="1" customWidth="1"/>
    <col min="6414" max="6415" width="9.42578125" style="155" customWidth="1"/>
    <col min="6416" max="6416" width="10.7109375" style="155" customWidth="1"/>
    <col min="6417" max="6419" width="13.7109375" style="155" customWidth="1"/>
    <col min="6420" max="6420" width="93.28515625" style="155" customWidth="1"/>
    <col min="6421" max="6421" width="8.140625" style="155" customWidth="1"/>
    <col min="6422" max="6426" width="9.140625" style="155"/>
    <col min="6427" max="6429" width="9" style="155" customWidth="1"/>
    <col min="6430" max="6662" width="9.140625" style="155"/>
    <col min="6663" max="6663" width="9.28515625" style="155" bestFit="1" customWidth="1"/>
    <col min="6664" max="6665" width="9.140625" style="155" customWidth="1"/>
    <col min="6666" max="6667" width="9.28515625" style="155" bestFit="1" customWidth="1"/>
    <col min="6668" max="6668" width="9.28515625" style="155" customWidth="1"/>
    <col min="6669" max="6669" width="9.28515625" style="155" bestFit="1" customWidth="1"/>
    <col min="6670" max="6671" width="9.42578125" style="155" customWidth="1"/>
    <col min="6672" max="6672" width="10.7109375" style="155" customWidth="1"/>
    <col min="6673" max="6675" width="13.7109375" style="155" customWidth="1"/>
    <col min="6676" max="6676" width="93.28515625" style="155" customWidth="1"/>
    <col min="6677" max="6677" width="8.140625" style="155" customWidth="1"/>
    <col min="6678" max="6682" width="9.140625" style="155"/>
    <col min="6683" max="6685" width="9" style="155" customWidth="1"/>
    <col min="6686" max="6918" width="9.140625" style="155"/>
    <col min="6919" max="6919" width="9.28515625" style="155" bestFit="1" customWidth="1"/>
    <col min="6920" max="6921" width="9.140625" style="155" customWidth="1"/>
    <col min="6922" max="6923" width="9.28515625" style="155" bestFit="1" customWidth="1"/>
    <col min="6924" max="6924" width="9.28515625" style="155" customWidth="1"/>
    <col min="6925" max="6925" width="9.28515625" style="155" bestFit="1" customWidth="1"/>
    <col min="6926" max="6927" width="9.42578125" style="155" customWidth="1"/>
    <col min="6928" max="6928" width="10.7109375" style="155" customWidth="1"/>
    <col min="6929" max="6931" width="13.7109375" style="155" customWidth="1"/>
    <col min="6932" max="6932" width="93.28515625" style="155" customWidth="1"/>
    <col min="6933" max="6933" width="8.140625" style="155" customWidth="1"/>
    <col min="6934" max="6938" width="9.140625" style="155"/>
    <col min="6939" max="6941" width="9" style="155" customWidth="1"/>
    <col min="6942" max="7174" width="9.140625" style="155"/>
    <col min="7175" max="7175" width="9.28515625" style="155" bestFit="1" customWidth="1"/>
    <col min="7176" max="7177" width="9.140625" style="155" customWidth="1"/>
    <col min="7178" max="7179" width="9.28515625" style="155" bestFit="1" customWidth="1"/>
    <col min="7180" max="7180" width="9.28515625" style="155" customWidth="1"/>
    <col min="7181" max="7181" width="9.28515625" style="155" bestFit="1" customWidth="1"/>
    <col min="7182" max="7183" width="9.42578125" style="155" customWidth="1"/>
    <col min="7184" max="7184" width="10.7109375" style="155" customWidth="1"/>
    <col min="7185" max="7187" width="13.7109375" style="155" customWidth="1"/>
    <col min="7188" max="7188" width="93.28515625" style="155" customWidth="1"/>
    <col min="7189" max="7189" width="8.140625" style="155" customWidth="1"/>
    <col min="7190" max="7194" width="9.140625" style="155"/>
    <col min="7195" max="7197" width="9" style="155" customWidth="1"/>
    <col min="7198" max="7430" width="9.140625" style="155"/>
    <col min="7431" max="7431" width="9.28515625" style="155" bestFit="1" customWidth="1"/>
    <col min="7432" max="7433" width="9.140625" style="155" customWidth="1"/>
    <col min="7434" max="7435" width="9.28515625" style="155" bestFit="1" customWidth="1"/>
    <col min="7436" max="7436" width="9.28515625" style="155" customWidth="1"/>
    <col min="7437" max="7437" width="9.28515625" style="155" bestFit="1" customWidth="1"/>
    <col min="7438" max="7439" width="9.42578125" style="155" customWidth="1"/>
    <col min="7440" max="7440" width="10.7109375" style="155" customWidth="1"/>
    <col min="7441" max="7443" width="13.7109375" style="155" customWidth="1"/>
    <col min="7444" max="7444" width="93.28515625" style="155" customWidth="1"/>
    <col min="7445" max="7445" width="8.140625" style="155" customWidth="1"/>
    <col min="7446" max="7450" width="9.140625" style="155"/>
    <col min="7451" max="7453" width="9" style="155" customWidth="1"/>
    <col min="7454" max="7686" width="9.140625" style="155"/>
    <col min="7687" max="7687" width="9.28515625" style="155" bestFit="1" customWidth="1"/>
    <col min="7688" max="7689" width="9.140625" style="155" customWidth="1"/>
    <col min="7690" max="7691" width="9.28515625" style="155" bestFit="1" customWidth="1"/>
    <col min="7692" max="7692" width="9.28515625" style="155" customWidth="1"/>
    <col min="7693" max="7693" width="9.28515625" style="155" bestFit="1" customWidth="1"/>
    <col min="7694" max="7695" width="9.42578125" style="155" customWidth="1"/>
    <col min="7696" max="7696" width="10.7109375" style="155" customWidth="1"/>
    <col min="7697" max="7699" width="13.7109375" style="155" customWidth="1"/>
    <col min="7700" max="7700" width="93.28515625" style="155" customWidth="1"/>
    <col min="7701" max="7701" width="8.140625" style="155" customWidth="1"/>
    <col min="7702" max="7706" width="9.140625" style="155"/>
    <col min="7707" max="7709" width="9" style="155" customWidth="1"/>
    <col min="7710" max="7942" width="9.140625" style="155"/>
    <col min="7943" max="7943" width="9.28515625" style="155" bestFit="1" customWidth="1"/>
    <col min="7944" max="7945" width="9.140625" style="155" customWidth="1"/>
    <col min="7946" max="7947" width="9.28515625" style="155" bestFit="1" customWidth="1"/>
    <col min="7948" max="7948" width="9.28515625" style="155" customWidth="1"/>
    <col min="7949" max="7949" width="9.28515625" style="155" bestFit="1" customWidth="1"/>
    <col min="7950" max="7951" width="9.42578125" style="155" customWidth="1"/>
    <col min="7952" max="7952" width="10.7109375" style="155" customWidth="1"/>
    <col min="7953" max="7955" width="13.7109375" style="155" customWidth="1"/>
    <col min="7956" max="7956" width="93.28515625" style="155" customWidth="1"/>
    <col min="7957" max="7957" width="8.140625" style="155" customWidth="1"/>
    <col min="7958" max="7962" width="9.140625" style="155"/>
    <col min="7963" max="7965" width="9" style="155" customWidth="1"/>
    <col min="7966" max="8198" width="9.140625" style="155"/>
    <col min="8199" max="8199" width="9.28515625" style="155" bestFit="1" customWidth="1"/>
    <col min="8200" max="8201" width="9.140625" style="155" customWidth="1"/>
    <col min="8202" max="8203" width="9.28515625" style="155" bestFit="1" customWidth="1"/>
    <col min="8204" max="8204" width="9.28515625" style="155" customWidth="1"/>
    <col min="8205" max="8205" width="9.28515625" style="155" bestFit="1" customWidth="1"/>
    <col min="8206" max="8207" width="9.42578125" style="155" customWidth="1"/>
    <col min="8208" max="8208" width="10.7109375" style="155" customWidth="1"/>
    <col min="8209" max="8211" width="13.7109375" style="155" customWidth="1"/>
    <col min="8212" max="8212" width="93.28515625" style="155" customWidth="1"/>
    <col min="8213" max="8213" width="8.140625" style="155" customWidth="1"/>
    <col min="8214" max="8218" width="9.140625" style="155"/>
    <col min="8219" max="8221" width="9" style="155" customWidth="1"/>
    <col min="8222" max="8454" width="9.140625" style="155"/>
    <col min="8455" max="8455" width="9.28515625" style="155" bestFit="1" customWidth="1"/>
    <col min="8456" max="8457" width="9.140625" style="155" customWidth="1"/>
    <col min="8458" max="8459" width="9.28515625" style="155" bestFit="1" customWidth="1"/>
    <col min="8460" max="8460" width="9.28515625" style="155" customWidth="1"/>
    <col min="8461" max="8461" width="9.28515625" style="155" bestFit="1" customWidth="1"/>
    <col min="8462" max="8463" width="9.42578125" style="155" customWidth="1"/>
    <col min="8464" max="8464" width="10.7109375" style="155" customWidth="1"/>
    <col min="8465" max="8467" width="13.7109375" style="155" customWidth="1"/>
    <col min="8468" max="8468" width="93.28515625" style="155" customWidth="1"/>
    <col min="8469" max="8469" width="8.140625" style="155" customWidth="1"/>
    <col min="8470" max="8474" width="9.140625" style="155"/>
    <col min="8475" max="8477" width="9" style="155" customWidth="1"/>
    <col min="8478" max="8710" width="9.140625" style="155"/>
    <col min="8711" max="8711" width="9.28515625" style="155" bestFit="1" customWidth="1"/>
    <col min="8712" max="8713" width="9.140625" style="155" customWidth="1"/>
    <col min="8714" max="8715" width="9.28515625" style="155" bestFit="1" customWidth="1"/>
    <col min="8716" max="8716" width="9.28515625" style="155" customWidth="1"/>
    <col min="8717" max="8717" width="9.28515625" style="155" bestFit="1" customWidth="1"/>
    <col min="8718" max="8719" width="9.42578125" style="155" customWidth="1"/>
    <col min="8720" max="8720" width="10.7109375" style="155" customWidth="1"/>
    <col min="8721" max="8723" width="13.7109375" style="155" customWidth="1"/>
    <col min="8724" max="8724" width="93.28515625" style="155" customWidth="1"/>
    <col min="8725" max="8725" width="8.140625" style="155" customWidth="1"/>
    <col min="8726" max="8730" width="9.140625" style="155"/>
    <col min="8731" max="8733" width="9" style="155" customWidth="1"/>
    <col min="8734" max="8966" width="9.140625" style="155"/>
    <col min="8967" max="8967" width="9.28515625" style="155" bestFit="1" customWidth="1"/>
    <col min="8968" max="8969" width="9.140625" style="155" customWidth="1"/>
    <col min="8970" max="8971" width="9.28515625" style="155" bestFit="1" customWidth="1"/>
    <col min="8972" max="8972" width="9.28515625" style="155" customWidth="1"/>
    <col min="8973" max="8973" width="9.28515625" style="155" bestFit="1" customWidth="1"/>
    <col min="8974" max="8975" width="9.42578125" style="155" customWidth="1"/>
    <col min="8976" max="8976" width="10.7109375" style="155" customWidth="1"/>
    <col min="8977" max="8979" width="13.7109375" style="155" customWidth="1"/>
    <col min="8980" max="8980" width="93.28515625" style="155" customWidth="1"/>
    <col min="8981" max="8981" width="8.140625" style="155" customWidth="1"/>
    <col min="8982" max="8986" width="9.140625" style="155"/>
    <col min="8987" max="8989" width="9" style="155" customWidth="1"/>
    <col min="8990" max="9222" width="9.140625" style="155"/>
    <col min="9223" max="9223" width="9.28515625" style="155" bestFit="1" customWidth="1"/>
    <col min="9224" max="9225" width="9.140625" style="155" customWidth="1"/>
    <col min="9226" max="9227" width="9.28515625" style="155" bestFit="1" customWidth="1"/>
    <col min="9228" max="9228" width="9.28515625" style="155" customWidth="1"/>
    <col min="9229" max="9229" width="9.28515625" style="155" bestFit="1" customWidth="1"/>
    <col min="9230" max="9231" width="9.42578125" style="155" customWidth="1"/>
    <col min="9232" max="9232" width="10.7109375" style="155" customWidth="1"/>
    <col min="9233" max="9235" width="13.7109375" style="155" customWidth="1"/>
    <col min="9236" max="9236" width="93.28515625" style="155" customWidth="1"/>
    <col min="9237" max="9237" width="8.140625" style="155" customWidth="1"/>
    <col min="9238" max="9242" width="9.140625" style="155"/>
    <col min="9243" max="9245" width="9" style="155" customWidth="1"/>
    <col min="9246" max="9478" width="9.140625" style="155"/>
    <col min="9479" max="9479" width="9.28515625" style="155" bestFit="1" customWidth="1"/>
    <col min="9480" max="9481" width="9.140625" style="155" customWidth="1"/>
    <col min="9482" max="9483" width="9.28515625" style="155" bestFit="1" customWidth="1"/>
    <col min="9484" max="9484" width="9.28515625" style="155" customWidth="1"/>
    <col min="9485" max="9485" width="9.28515625" style="155" bestFit="1" customWidth="1"/>
    <col min="9486" max="9487" width="9.42578125" style="155" customWidth="1"/>
    <col min="9488" max="9488" width="10.7109375" style="155" customWidth="1"/>
    <col min="9489" max="9491" width="13.7109375" style="155" customWidth="1"/>
    <col min="9492" max="9492" width="93.28515625" style="155" customWidth="1"/>
    <col min="9493" max="9493" width="8.140625" style="155" customWidth="1"/>
    <col min="9494" max="9498" width="9.140625" style="155"/>
    <col min="9499" max="9501" width="9" style="155" customWidth="1"/>
    <col min="9502" max="9734" width="9.140625" style="155"/>
    <col min="9735" max="9735" width="9.28515625" style="155" bestFit="1" customWidth="1"/>
    <col min="9736" max="9737" width="9.140625" style="155" customWidth="1"/>
    <col min="9738" max="9739" width="9.28515625" style="155" bestFit="1" customWidth="1"/>
    <col min="9740" max="9740" width="9.28515625" style="155" customWidth="1"/>
    <col min="9741" max="9741" width="9.28515625" style="155" bestFit="1" customWidth="1"/>
    <col min="9742" max="9743" width="9.42578125" style="155" customWidth="1"/>
    <col min="9744" max="9744" width="10.7109375" style="155" customWidth="1"/>
    <col min="9745" max="9747" width="13.7109375" style="155" customWidth="1"/>
    <col min="9748" max="9748" width="93.28515625" style="155" customWidth="1"/>
    <col min="9749" max="9749" width="8.140625" style="155" customWidth="1"/>
    <col min="9750" max="9754" width="9.140625" style="155"/>
    <col min="9755" max="9757" width="9" style="155" customWidth="1"/>
    <col min="9758" max="9990" width="9.140625" style="155"/>
    <col min="9991" max="9991" width="9.28515625" style="155" bestFit="1" customWidth="1"/>
    <col min="9992" max="9993" width="9.140625" style="155" customWidth="1"/>
    <col min="9994" max="9995" width="9.28515625" style="155" bestFit="1" customWidth="1"/>
    <col min="9996" max="9996" width="9.28515625" style="155" customWidth="1"/>
    <col min="9997" max="9997" width="9.28515625" style="155" bestFit="1" customWidth="1"/>
    <col min="9998" max="9999" width="9.42578125" style="155" customWidth="1"/>
    <col min="10000" max="10000" width="10.7109375" style="155" customWidth="1"/>
    <col min="10001" max="10003" width="13.7109375" style="155" customWidth="1"/>
    <col min="10004" max="10004" width="93.28515625" style="155" customWidth="1"/>
    <col min="10005" max="10005" width="8.140625" style="155" customWidth="1"/>
    <col min="10006" max="10010" width="9.140625" style="155"/>
    <col min="10011" max="10013" width="9" style="155" customWidth="1"/>
    <col min="10014" max="10246" width="9.140625" style="155"/>
    <col min="10247" max="10247" width="9.28515625" style="155" bestFit="1" customWidth="1"/>
    <col min="10248" max="10249" width="9.140625" style="155" customWidth="1"/>
    <col min="10250" max="10251" width="9.28515625" style="155" bestFit="1" customWidth="1"/>
    <col min="10252" max="10252" width="9.28515625" style="155" customWidth="1"/>
    <col min="10253" max="10253" width="9.28515625" style="155" bestFit="1" customWidth="1"/>
    <col min="10254" max="10255" width="9.42578125" style="155" customWidth="1"/>
    <col min="10256" max="10256" width="10.7109375" style="155" customWidth="1"/>
    <col min="10257" max="10259" width="13.7109375" style="155" customWidth="1"/>
    <col min="10260" max="10260" width="93.28515625" style="155" customWidth="1"/>
    <col min="10261" max="10261" width="8.140625" style="155" customWidth="1"/>
    <col min="10262" max="10266" width="9.140625" style="155"/>
    <col min="10267" max="10269" width="9" style="155" customWidth="1"/>
    <col min="10270" max="10502" width="9.140625" style="155"/>
    <col min="10503" max="10503" width="9.28515625" style="155" bestFit="1" customWidth="1"/>
    <col min="10504" max="10505" width="9.140625" style="155" customWidth="1"/>
    <col min="10506" max="10507" width="9.28515625" style="155" bestFit="1" customWidth="1"/>
    <col min="10508" max="10508" width="9.28515625" style="155" customWidth="1"/>
    <col min="10509" max="10509" width="9.28515625" style="155" bestFit="1" customWidth="1"/>
    <col min="10510" max="10511" width="9.42578125" style="155" customWidth="1"/>
    <col min="10512" max="10512" width="10.7109375" style="155" customWidth="1"/>
    <col min="10513" max="10515" width="13.7109375" style="155" customWidth="1"/>
    <col min="10516" max="10516" width="93.28515625" style="155" customWidth="1"/>
    <col min="10517" max="10517" width="8.140625" style="155" customWidth="1"/>
    <col min="10518" max="10522" width="9.140625" style="155"/>
    <col min="10523" max="10525" width="9" style="155" customWidth="1"/>
    <col min="10526" max="10758" width="9.140625" style="155"/>
    <col min="10759" max="10759" width="9.28515625" style="155" bestFit="1" customWidth="1"/>
    <col min="10760" max="10761" width="9.140625" style="155" customWidth="1"/>
    <col min="10762" max="10763" width="9.28515625" style="155" bestFit="1" customWidth="1"/>
    <col min="10764" max="10764" width="9.28515625" style="155" customWidth="1"/>
    <col min="10765" max="10765" width="9.28515625" style="155" bestFit="1" customWidth="1"/>
    <col min="10766" max="10767" width="9.42578125" style="155" customWidth="1"/>
    <col min="10768" max="10768" width="10.7109375" style="155" customWidth="1"/>
    <col min="10769" max="10771" width="13.7109375" style="155" customWidth="1"/>
    <col min="10772" max="10772" width="93.28515625" style="155" customWidth="1"/>
    <col min="10773" max="10773" width="8.140625" style="155" customWidth="1"/>
    <col min="10774" max="10778" width="9.140625" style="155"/>
    <col min="10779" max="10781" width="9" style="155" customWidth="1"/>
    <col min="10782" max="11014" width="9.140625" style="155"/>
    <col min="11015" max="11015" width="9.28515625" style="155" bestFit="1" customWidth="1"/>
    <col min="11016" max="11017" width="9.140625" style="155" customWidth="1"/>
    <col min="11018" max="11019" width="9.28515625" style="155" bestFit="1" customWidth="1"/>
    <col min="11020" max="11020" width="9.28515625" style="155" customWidth="1"/>
    <col min="11021" max="11021" width="9.28515625" style="155" bestFit="1" customWidth="1"/>
    <col min="11022" max="11023" width="9.42578125" style="155" customWidth="1"/>
    <col min="11024" max="11024" width="10.7109375" style="155" customWidth="1"/>
    <col min="11025" max="11027" width="13.7109375" style="155" customWidth="1"/>
    <col min="11028" max="11028" width="93.28515625" style="155" customWidth="1"/>
    <col min="11029" max="11029" width="8.140625" style="155" customWidth="1"/>
    <col min="11030" max="11034" width="9.140625" style="155"/>
    <col min="11035" max="11037" width="9" style="155" customWidth="1"/>
    <col min="11038" max="11270" width="9.140625" style="155"/>
    <col min="11271" max="11271" width="9.28515625" style="155" bestFit="1" customWidth="1"/>
    <col min="11272" max="11273" width="9.140625" style="155" customWidth="1"/>
    <col min="11274" max="11275" width="9.28515625" style="155" bestFit="1" customWidth="1"/>
    <col min="11276" max="11276" width="9.28515625" style="155" customWidth="1"/>
    <col min="11277" max="11277" width="9.28515625" style="155" bestFit="1" customWidth="1"/>
    <col min="11278" max="11279" width="9.42578125" style="155" customWidth="1"/>
    <col min="11280" max="11280" width="10.7109375" style="155" customWidth="1"/>
    <col min="11281" max="11283" width="13.7109375" style="155" customWidth="1"/>
    <col min="11284" max="11284" width="93.28515625" style="155" customWidth="1"/>
    <col min="11285" max="11285" width="8.140625" style="155" customWidth="1"/>
    <col min="11286" max="11290" width="9.140625" style="155"/>
    <col min="11291" max="11293" width="9" style="155" customWidth="1"/>
    <col min="11294" max="11526" width="9.140625" style="155"/>
    <col min="11527" max="11527" width="9.28515625" style="155" bestFit="1" customWidth="1"/>
    <col min="11528" max="11529" width="9.140625" style="155" customWidth="1"/>
    <col min="11530" max="11531" width="9.28515625" style="155" bestFit="1" customWidth="1"/>
    <col min="11532" max="11532" width="9.28515625" style="155" customWidth="1"/>
    <col min="11533" max="11533" width="9.28515625" style="155" bestFit="1" customWidth="1"/>
    <col min="11534" max="11535" width="9.42578125" style="155" customWidth="1"/>
    <col min="11536" max="11536" width="10.7109375" style="155" customWidth="1"/>
    <col min="11537" max="11539" width="13.7109375" style="155" customWidth="1"/>
    <col min="11540" max="11540" width="93.28515625" style="155" customWidth="1"/>
    <col min="11541" max="11541" width="8.140625" style="155" customWidth="1"/>
    <col min="11542" max="11546" width="9.140625" style="155"/>
    <col min="11547" max="11549" width="9" style="155" customWidth="1"/>
    <col min="11550" max="11782" width="9.140625" style="155"/>
    <col min="11783" max="11783" width="9.28515625" style="155" bestFit="1" customWidth="1"/>
    <col min="11784" max="11785" width="9.140625" style="155" customWidth="1"/>
    <col min="11786" max="11787" width="9.28515625" style="155" bestFit="1" customWidth="1"/>
    <col min="11788" max="11788" width="9.28515625" style="155" customWidth="1"/>
    <col min="11789" max="11789" width="9.28515625" style="155" bestFit="1" customWidth="1"/>
    <col min="11790" max="11791" width="9.42578125" style="155" customWidth="1"/>
    <col min="11792" max="11792" width="10.7109375" style="155" customWidth="1"/>
    <col min="11793" max="11795" width="13.7109375" style="155" customWidth="1"/>
    <col min="11796" max="11796" width="93.28515625" style="155" customWidth="1"/>
    <col min="11797" max="11797" width="8.140625" style="155" customWidth="1"/>
    <col min="11798" max="11802" width="9.140625" style="155"/>
    <col min="11803" max="11805" width="9" style="155" customWidth="1"/>
    <col min="11806" max="12038" width="9.140625" style="155"/>
    <col min="12039" max="12039" width="9.28515625" style="155" bestFit="1" customWidth="1"/>
    <col min="12040" max="12041" width="9.140625" style="155" customWidth="1"/>
    <col min="12042" max="12043" width="9.28515625" style="155" bestFit="1" customWidth="1"/>
    <col min="12044" max="12044" width="9.28515625" style="155" customWidth="1"/>
    <col min="12045" max="12045" width="9.28515625" style="155" bestFit="1" customWidth="1"/>
    <col min="12046" max="12047" width="9.42578125" style="155" customWidth="1"/>
    <col min="12048" max="12048" width="10.7109375" style="155" customWidth="1"/>
    <col min="12049" max="12051" width="13.7109375" style="155" customWidth="1"/>
    <col min="12052" max="12052" width="93.28515625" style="155" customWidth="1"/>
    <col min="12053" max="12053" width="8.140625" style="155" customWidth="1"/>
    <col min="12054" max="12058" width="9.140625" style="155"/>
    <col min="12059" max="12061" width="9" style="155" customWidth="1"/>
    <col min="12062" max="12294" width="9.140625" style="155"/>
    <col min="12295" max="12295" width="9.28515625" style="155" bestFit="1" customWidth="1"/>
    <col min="12296" max="12297" width="9.140625" style="155" customWidth="1"/>
    <col min="12298" max="12299" width="9.28515625" style="155" bestFit="1" customWidth="1"/>
    <col min="12300" max="12300" width="9.28515625" style="155" customWidth="1"/>
    <col min="12301" max="12301" width="9.28515625" style="155" bestFit="1" customWidth="1"/>
    <col min="12302" max="12303" width="9.42578125" style="155" customWidth="1"/>
    <col min="12304" max="12304" width="10.7109375" style="155" customWidth="1"/>
    <col min="12305" max="12307" width="13.7109375" style="155" customWidth="1"/>
    <col min="12308" max="12308" width="93.28515625" style="155" customWidth="1"/>
    <col min="12309" max="12309" width="8.140625" style="155" customWidth="1"/>
    <col min="12310" max="12314" width="9.140625" style="155"/>
    <col min="12315" max="12317" width="9" style="155" customWidth="1"/>
    <col min="12318" max="12550" width="9.140625" style="155"/>
    <col min="12551" max="12551" width="9.28515625" style="155" bestFit="1" customWidth="1"/>
    <col min="12552" max="12553" width="9.140625" style="155" customWidth="1"/>
    <col min="12554" max="12555" width="9.28515625" style="155" bestFit="1" customWidth="1"/>
    <col min="12556" max="12556" width="9.28515625" style="155" customWidth="1"/>
    <col min="12557" max="12557" width="9.28515625" style="155" bestFit="1" customWidth="1"/>
    <col min="12558" max="12559" width="9.42578125" style="155" customWidth="1"/>
    <col min="12560" max="12560" width="10.7109375" style="155" customWidth="1"/>
    <col min="12561" max="12563" width="13.7109375" style="155" customWidth="1"/>
    <col min="12564" max="12564" width="93.28515625" style="155" customWidth="1"/>
    <col min="12565" max="12565" width="8.140625" style="155" customWidth="1"/>
    <col min="12566" max="12570" width="9.140625" style="155"/>
    <col min="12571" max="12573" width="9" style="155" customWidth="1"/>
    <col min="12574" max="12806" width="9.140625" style="155"/>
    <col min="12807" max="12807" width="9.28515625" style="155" bestFit="1" customWidth="1"/>
    <col min="12808" max="12809" width="9.140625" style="155" customWidth="1"/>
    <col min="12810" max="12811" width="9.28515625" style="155" bestFit="1" customWidth="1"/>
    <col min="12812" max="12812" width="9.28515625" style="155" customWidth="1"/>
    <col min="12813" max="12813" width="9.28515625" style="155" bestFit="1" customWidth="1"/>
    <col min="12814" max="12815" width="9.42578125" style="155" customWidth="1"/>
    <col min="12816" max="12816" width="10.7109375" style="155" customWidth="1"/>
    <col min="12817" max="12819" width="13.7109375" style="155" customWidth="1"/>
    <col min="12820" max="12820" width="93.28515625" style="155" customWidth="1"/>
    <col min="12821" max="12821" width="8.140625" style="155" customWidth="1"/>
    <col min="12822" max="12826" width="9.140625" style="155"/>
    <col min="12827" max="12829" width="9" style="155" customWidth="1"/>
    <col min="12830" max="13062" width="9.140625" style="155"/>
    <col min="13063" max="13063" width="9.28515625" style="155" bestFit="1" customWidth="1"/>
    <col min="13064" max="13065" width="9.140625" style="155" customWidth="1"/>
    <col min="13066" max="13067" width="9.28515625" style="155" bestFit="1" customWidth="1"/>
    <col min="13068" max="13068" width="9.28515625" style="155" customWidth="1"/>
    <col min="13069" max="13069" width="9.28515625" style="155" bestFit="1" customWidth="1"/>
    <col min="13070" max="13071" width="9.42578125" style="155" customWidth="1"/>
    <col min="13072" max="13072" width="10.7109375" style="155" customWidth="1"/>
    <col min="13073" max="13075" width="13.7109375" style="155" customWidth="1"/>
    <col min="13076" max="13076" width="93.28515625" style="155" customWidth="1"/>
    <col min="13077" max="13077" width="8.140625" style="155" customWidth="1"/>
    <col min="13078" max="13082" width="9.140625" style="155"/>
    <col min="13083" max="13085" width="9" style="155" customWidth="1"/>
    <col min="13086" max="13318" width="9.140625" style="155"/>
    <col min="13319" max="13319" width="9.28515625" style="155" bestFit="1" customWidth="1"/>
    <col min="13320" max="13321" width="9.140625" style="155" customWidth="1"/>
    <col min="13322" max="13323" width="9.28515625" style="155" bestFit="1" customWidth="1"/>
    <col min="13324" max="13324" width="9.28515625" style="155" customWidth="1"/>
    <col min="13325" max="13325" width="9.28515625" style="155" bestFit="1" customWidth="1"/>
    <col min="13326" max="13327" width="9.42578125" style="155" customWidth="1"/>
    <col min="13328" max="13328" width="10.7109375" style="155" customWidth="1"/>
    <col min="13329" max="13331" width="13.7109375" style="155" customWidth="1"/>
    <col min="13332" max="13332" width="93.28515625" style="155" customWidth="1"/>
    <col min="13333" max="13333" width="8.140625" style="155" customWidth="1"/>
    <col min="13334" max="13338" width="9.140625" style="155"/>
    <col min="13339" max="13341" width="9" style="155" customWidth="1"/>
    <col min="13342" max="13574" width="9.140625" style="155"/>
    <col min="13575" max="13575" width="9.28515625" style="155" bestFit="1" customWidth="1"/>
    <col min="13576" max="13577" width="9.140625" style="155" customWidth="1"/>
    <col min="13578" max="13579" width="9.28515625" style="155" bestFit="1" customWidth="1"/>
    <col min="13580" max="13580" width="9.28515625" style="155" customWidth="1"/>
    <col min="13581" max="13581" width="9.28515625" style="155" bestFit="1" customWidth="1"/>
    <col min="13582" max="13583" width="9.42578125" style="155" customWidth="1"/>
    <col min="13584" max="13584" width="10.7109375" style="155" customWidth="1"/>
    <col min="13585" max="13587" width="13.7109375" style="155" customWidth="1"/>
    <col min="13588" max="13588" width="93.28515625" style="155" customWidth="1"/>
    <col min="13589" max="13589" width="8.140625" style="155" customWidth="1"/>
    <col min="13590" max="13594" width="9.140625" style="155"/>
    <col min="13595" max="13597" width="9" style="155" customWidth="1"/>
    <col min="13598" max="13830" width="9.140625" style="155"/>
    <col min="13831" max="13831" width="9.28515625" style="155" bestFit="1" customWidth="1"/>
    <col min="13832" max="13833" width="9.140625" style="155" customWidth="1"/>
    <col min="13834" max="13835" width="9.28515625" style="155" bestFit="1" customWidth="1"/>
    <col min="13836" max="13836" width="9.28515625" style="155" customWidth="1"/>
    <col min="13837" max="13837" width="9.28515625" style="155" bestFit="1" customWidth="1"/>
    <col min="13838" max="13839" width="9.42578125" style="155" customWidth="1"/>
    <col min="13840" max="13840" width="10.7109375" style="155" customWidth="1"/>
    <col min="13841" max="13843" width="13.7109375" style="155" customWidth="1"/>
    <col min="13844" max="13844" width="93.28515625" style="155" customWidth="1"/>
    <col min="13845" max="13845" width="8.140625" style="155" customWidth="1"/>
    <col min="13846" max="13850" width="9.140625" style="155"/>
    <col min="13851" max="13853" width="9" style="155" customWidth="1"/>
    <col min="13854" max="14086" width="9.140625" style="155"/>
    <col min="14087" max="14087" width="9.28515625" style="155" bestFit="1" customWidth="1"/>
    <col min="14088" max="14089" width="9.140625" style="155" customWidth="1"/>
    <col min="14090" max="14091" width="9.28515625" style="155" bestFit="1" customWidth="1"/>
    <col min="14092" max="14092" width="9.28515625" style="155" customWidth="1"/>
    <col min="14093" max="14093" width="9.28515625" style="155" bestFit="1" customWidth="1"/>
    <col min="14094" max="14095" width="9.42578125" style="155" customWidth="1"/>
    <col min="14096" max="14096" width="10.7109375" style="155" customWidth="1"/>
    <col min="14097" max="14099" width="13.7109375" style="155" customWidth="1"/>
    <col min="14100" max="14100" width="93.28515625" style="155" customWidth="1"/>
    <col min="14101" max="14101" width="8.140625" style="155" customWidth="1"/>
    <col min="14102" max="14106" width="9.140625" style="155"/>
    <col min="14107" max="14109" width="9" style="155" customWidth="1"/>
    <col min="14110" max="14342" width="9.140625" style="155"/>
    <col min="14343" max="14343" width="9.28515625" style="155" bestFit="1" customWidth="1"/>
    <col min="14344" max="14345" width="9.140625" style="155" customWidth="1"/>
    <col min="14346" max="14347" width="9.28515625" style="155" bestFit="1" customWidth="1"/>
    <col min="14348" max="14348" width="9.28515625" style="155" customWidth="1"/>
    <col min="14349" max="14349" width="9.28515625" style="155" bestFit="1" customWidth="1"/>
    <col min="14350" max="14351" width="9.42578125" style="155" customWidth="1"/>
    <col min="14352" max="14352" width="10.7109375" style="155" customWidth="1"/>
    <col min="14353" max="14355" width="13.7109375" style="155" customWidth="1"/>
    <col min="14356" max="14356" width="93.28515625" style="155" customWidth="1"/>
    <col min="14357" max="14357" width="8.140625" style="155" customWidth="1"/>
    <col min="14358" max="14362" width="9.140625" style="155"/>
    <col min="14363" max="14365" width="9" style="155" customWidth="1"/>
    <col min="14366" max="14598" width="9.140625" style="155"/>
    <col min="14599" max="14599" width="9.28515625" style="155" bestFit="1" customWidth="1"/>
    <col min="14600" max="14601" width="9.140625" style="155" customWidth="1"/>
    <col min="14602" max="14603" width="9.28515625" style="155" bestFit="1" customWidth="1"/>
    <col min="14604" max="14604" width="9.28515625" style="155" customWidth="1"/>
    <col min="14605" max="14605" width="9.28515625" style="155" bestFit="1" customWidth="1"/>
    <col min="14606" max="14607" width="9.42578125" style="155" customWidth="1"/>
    <col min="14608" max="14608" width="10.7109375" style="155" customWidth="1"/>
    <col min="14609" max="14611" width="13.7109375" style="155" customWidth="1"/>
    <col min="14612" max="14612" width="93.28515625" style="155" customWidth="1"/>
    <col min="14613" max="14613" width="8.140625" style="155" customWidth="1"/>
    <col min="14614" max="14618" width="9.140625" style="155"/>
    <col min="14619" max="14621" width="9" style="155" customWidth="1"/>
    <col min="14622" max="14854" width="9.140625" style="155"/>
    <col min="14855" max="14855" width="9.28515625" style="155" bestFit="1" customWidth="1"/>
    <col min="14856" max="14857" width="9.140625" style="155" customWidth="1"/>
    <col min="14858" max="14859" width="9.28515625" style="155" bestFit="1" customWidth="1"/>
    <col min="14860" max="14860" width="9.28515625" style="155" customWidth="1"/>
    <col min="14861" max="14861" width="9.28515625" style="155" bestFit="1" customWidth="1"/>
    <col min="14862" max="14863" width="9.42578125" style="155" customWidth="1"/>
    <col min="14864" max="14864" width="10.7109375" style="155" customWidth="1"/>
    <col min="14865" max="14867" width="13.7109375" style="155" customWidth="1"/>
    <col min="14868" max="14868" width="93.28515625" style="155" customWidth="1"/>
    <col min="14869" max="14869" width="8.140625" style="155" customWidth="1"/>
    <col min="14870" max="14874" width="9.140625" style="155"/>
    <col min="14875" max="14877" width="9" style="155" customWidth="1"/>
    <col min="14878" max="15110" width="9.140625" style="155"/>
    <col min="15111" max="15111" width="9.28515625" style="155" bestFit="1" customWidth="1"/>
    <col min="15112" max="15113" width="9.140625" style="155" customWidth="1"/>
    <col min="15114" max="15115" width="9.28515625" style="155" bestFit="1" customWidth="1"/>
    <col min="15116" max="15116" width="9.28515625" style="155" customWidth="1"/>
    <col min="15117" max="15117" width="9.28515625" style="155" bestFit="1" customWidth="1"/>
    <col min="15118" max="15119" width="9.42578125" style="155" customWidth="1"/>
    <col min="15120" max="15120" width="10.7109375" style="155" customWidth="1"/>
    <col min="15121" max="15123" width="13.7109375" style="155" customWidth="1"/>
    <col min="15124" max="15124" width="93.28515625" style="155" customWidth="1"/>
    <col min="15125" max="15125" width="8.140625" style="155" customWidth="1"/>
    <col min="15126" max="15130" width="9.140625" style="155"/>
    <col min="15131" max="15133" width="9" style="155" customWidth="1"/>
    <col min="15134" max="15366" width="9.140625" style="155"/>
    <col min="15367" max="15367" width="9.28515625" style="155" bestFit="1" customWidth="1"/>
    <col min="15368" max="15369" width="9.140625" style="155" customWidth="1"/>
    <col min="15370" max="15371" width="9.28515625" style="155" bestFit="1" customWidth="1"/>
    <col min="15372" max="15372" width="9.28515625" style="155" customWidth="1"/>
    <col min="15373" max="15373" width="9.28515625" style="155" bestFit="1" customWidth="1"/>
    <col min="15374" max="15375" width="9.42578125" style="155" customWidth="1"/>
    <col min="15376" max="15376" width="10.7109375" style="155" customWidth="1"/>
    <col min="15377" max="15379" width="13.7109375" style="155" customWidth="1"/>
    <col min="15380" max="15380" width="93.28515625" style="155" customWidth="1"/>
    <col min="15381" max="15381" width="8.140625" style="155" customWidth="1"/>
    <col min="15382" max="15386" width="9.140625" style="155"/>
    <col min="15387" max="15389" width="9" style="155" customWidth="1"/>
    <col min="15390" max="15622" width="9.140625" style="155"/>
    <col min="15623" max="15623" width="9.28515625" style="155" bestFit="1" customWidth="1"/>
    <col min="15624" max="15625" width="9.140625" style="155" customWidth="1"/>
    <col min="15626" max="15627" width="9.28515625" style="155" bestFit="1" customWidth="1"/>
    <col min="15628" max="15628" width="9.28515625" style="155" customWidth="1"/>
    <col min="15629" max="15629" width="9.28515625" style="155" bestFit="1" customWidth="1"/>
    <col min="15630" max="15631" width="9.42578125" style="155" customWidth="1"/>
    <col min="15632" max="15632" width="10.7109375" style="155" customWidth="1"/>
    <col min="15633" max="15635" width="13.7109375" style="155" customWidth="1"/>
    <col min="15636" max="15636" width="93.28515625" style="155" customWidth="1"/>
    <col min="15637" max="15637" width="8.140625" style="155" customWidth="1"/>
    <col min="15638" max="15642" width="9.140625" style="155"/>
    <col min="15643" max="15645" width="9" style="155" customWidth="1"/>
    <col min="15646" max="15878" width="9.140625" style="155"/>
    <col min="15879" max="15879" width="9.28515625" style="155" bestFit="1" customWidth="1"/>
    <col min="15880" max="15881" width="9.140625" style="155" customWidth="1"/>
    <col min="15882" max="15883" width="9.28515625" style="155" bestFit="1" customWidth="1"/>
    <col min="15884" max="15884" width="9.28515625" style="155" customWidth="1"/>
    <col min="15885" max="15885" width="9.28515625" style="155" bestFit="1" customWidth="1"/>
    <col min="15886" max="15887" width="9.42578125" style="155" customWidth="1"/>
    <col min="15888" max="15888" width="10.7109375" style="155" customWidth="1"/>
    <col min="15889" max="15891" width="13.7109375" style="155" customWidth="1"/>
    <col min="15892" max="15892" width="93.28515625" style="155" customWidth="1"/>
    <col min="15893" max="15893" width="8.140625" style="155" customWidth="1"/>
    <col min="15894" max="15898" width="9.140625" style="155"/>
    <col min="15899" max="15901" width="9" style="155" customWidth="1"/>
    <col min="15902" max="16134" width="9.140625" style="155"/>
    <col min="16135" max="16135" width="9.28515625" style="155" bestFit="1" customWidth="1"/>
    <col min="16136" max="16137" width="9.140625" style="155" customWidth="1"/>
    <col min="16138" max="16139" width="9.28515625" style="155" bestFit="1" customWidth="1"/>
    <col min="16140" max="16140" width="9.28515625" style="155" customWidth="1"/>
    <col min="16141" max="16141" width="9.28515625" style="155" bestFit="1" customWidth="1"/>
    <col min="16142" max="16143" width="9.42578125" style="155" customWidth="1"/>
    <col min="16144" max="16144" width="10.7109375" style="155" customWidth="1"/>
    <col min="16145" max="16147" width="13.7109375" style="155" customWidth="1"/>
    <col min="16148" max="16148" width="93.28515625" style="155" customWidth="1"/>
    <col min="16149" max="16149" width="8.140625" style="155" customWidth="1"/>
    <col min="16150" max="16154" width="9.140625" style="155"/>
    <col min="16155" max="16157" width="9" style="155" customWidth="1"/>
    <col min="16158" max="16383" width="9.140625" style="155"/>
    <col min="16384" max="16384" width="9.140625" style="155" customWidth="1"/>
  </cols>
  <sheetData>
    <row r="1" spans="2:26" ht="12.75" customHeight="1" x14ac:dyDescent="0.2">
      <c r="B1" s="248" t="s">
        <v>122</v>
      </c>
      <c r="C1" s="249"/>
      <c r="D1" s="249"/>
      <c r="E1" s="249"/>
      <c r="F1" s="249"/>
      <c r="G1" s="249"/>
      <c r="H1" s="249"/>
      <c r="I1" s="249"/>
      <c r="J1" s="249"/>
      <c r="K1" s="249"/>
      <c r="L1" s="250"/>
      <c r="M1" s="262" t="s">
        <v>11</v>
      </c>
      <c r="N1" s="263"/>
      <c r="O1" s="263"/>
      <c r="P1" s="240" t="s">
        <v>12</v>
      </c>
      <c r="Q1" s="242" t="s">
        <v>12</v>
      </c>
      <c r="R1" s="244" t="s">
        <v>13</v>
      </c>
      <c r="S1" s="238" t="s">
        <v>14</v>
      </c>
      <c r="T1" s="238" t="s">
        <v>15</v>
      </c>
      <c r="U1" s="154" t="s">
        <v>16</v>
      </c>
    </row>
    <row r="2" spans="2:26" ht="12.75" customHeight="1" thickBot="1" x14ac:dyDescent="0.25">
      <c r="B2" s="251"/>
      <c r="C2" s="252"/>
      <c r="D2" s="252"/>
      <c r="E2" s="252"/>
      <c r="F2" s="252"/>
      <c r="G2" s="252"/>
      <c r="H2" s="252"/>
      <c r="I2" s="252"/>
      <c r="J2" s="252"/>
      <c r="K2" s="252"/>
      <c r="L2" s="253"/>
      <c r="M2" s="257"/>
      <c r="N2" s="257"/>
      <c r="O2" s="257"/>
      <c r="P2" s="240"/>
      <c r="Q2" s="243"/>
      <c r="R2" s="245"/>
      <c r="S2" s="238"/>
      <c r="T2" s="238"/>
      <c r="U2" s="156" t="s">
        <v>2</v>
      </c>
    </row>
    <row r="3" spans="2:26" ht="12.75" customHeight="1" x14ac:dyDescent="0.2">
      <c r="B3" s="264" t="s">
        <v>255</v>
      </c>
      <c r="C3" s="256"/>
      <c r="D3" s="260">
        <f>'[1]CADD Sheets'!$A$2277</f>
        <v>404</v>
      </c>
      <c r="E3" s="268">
        <f>'[1]CADD Sheets'!$A$2286</f>
        <v>409</v>
      </c>
      <c r="F3" s="260">
        <f>'[1]CADD Sheets'!$A$2293</f>
        <v>413</v>
      </c>
      <c r="G3" s="260">
        <f>'[1]CADD Sheets'!$A$2294</f>
        <v>414</v>
      </c>
      <c r="H3" s="256">
        <f>'[1]CADD Sheets'!$A$2300</f>
        <v>415</v>
      </c>
      <c r="I3" s="256">
        <f>'[1]CADD Sheets'!$A$2301</f>
        <v>416</v>
      </c>
      <c r="J3" s="256">
        <f>'[1]CADD Sheets'!$A$2302</f>
        <v>417</v>
      </c>
      <c r="K3" s="258">
        <f>'[1]CADD Sheets'!$A$2306</f>
        <v>418</v>
      </c>
      <c r="L3" s="254">
        <f>'[1]CADD Sheets'!$A$2539</f>
        <v>458</v>
      </c>
      <c r="M3" s="258" t="s">
        <v>356</v>
      </c>
      <c r="N3" s="258"/>
      <c r="O3" s="266"/>
      <c r="P3" s="240"/>
      <c r="Q3" s="246" t="s">
        <v>17</v>
      </c>
      <c r="R3" s="236" t="s">
        <v>10</v>
      </c>
      <c r="S3" s="238"/>
      <c r="T3" s="238"/>
      <c r="U3" s="156" t="s">
        <v>6</v>
      </c>
    </row>
    <row r="4" spans="2:26" ht="12.75" customHeight="1" thickBot="1" x14ac:dyDescent="0.25">
      <c r="B4" s="265"/>
      <c r="C4" s="257"/>
      <c r="D4" s="261"/>
      <c r="E4" s="261"/>
      <c r="F4" s="261"/>
      <c r="G4" s="261"/>
      <c r="H4" s="257"/>
      <c r="I4" s="257"/>
      <c r="J4" s="257"/>
      <c r="K4" s="255"/>
      <c r="L4" s="255"/>
      <c r="M4" s="255"/>
      <c r="N4" s="259"/>
      <c r="O4" s="267"/>
      <c r="P4" s="241"/>
      <c r="Q4" s="247"/>
      <c r="R4" s="237"/>
      <c r="S4" s="239"/>
      <c r="T4" s="239"/>
      <c r="U4" s="157"/>
    </row>
    <row r="5" spans="2:26" ht="12.75" customHeight="1" x14ac:dyDescent="0.2">
      <c r="B5" s="158"/>
      <c r="C5" s="158"/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9"/>
      <c r="O5" s="160"/>
      <c r="P5" s="161"/>
      <c r="Q5" s="144"/>
      <c r="R5" s="162"/>
      <c r="S5" s="159"/>
      <c r="T5" s="163"/>
      <c r="U5" s="164"/>
      <c r="Z5" s="165"/>
    </row>
    <row r="6" spans="2:26" ht="12.75" customHeight="1" x14ac:dyDescent="0.2">
      <c r="B6" s="166"/>
      <c r="C6" s="166"/>
      <c r="D6" s="166"/>
      <c r="E6" s="166">
        <f>'RPM 1'!G74</f>
        <v>438</v>
      </c>
      <c r="F6" s="166"/>
      <c r="G6" s="166"/>
      <c r="H6" s="166"/>
      <c r="I6" s="166"/>
      <c r="J6" s="166"/>
      <c r="K6" s="166"/>
      <c r="L6" s="166"/>
      <c r="M6" s="142">
        <f>R6</f>
        <v>438</v>
      </c>
      <c r="N6" s="142"/>
      <c r="O6" s="167"/>
      <c r="P6" s="142">
        <v>621</v>
      </c>
      <c r="Q6" s="144">
        <v>100</v>
      </c>
      <c r="R6" s="145">
        <f>SUM(B6:L6)</f>
        <v>438</v>
      </c>
      <c r="S6" s="168" t="s">
        <v>26</v>
      </c>
      <c r="T6" s="163" t="s">
        <v>256</v>
      </c>
      <c r="U6" s="169"/>
      <c r="Z6" s="165"/>
    </row>
    <row r="7" spans="2:26" ht="12.75" customHeight="1" x14ac:dyDescent="0.2">
      <c r="B7" s="166"/>
      <c r="C7" s="166"/>
      <c r="D7" s="166"/>
      <c r="E7" s="166">
        <f>'RPM 1'!J74</f>
        <v>438</v>
      </c>
      <c r="F7" s="166"/>
      <c r="G7" s="166"/>
      <c r="H7" s="166"/>
      <c r="I7" s="166"/>
      <c r="J7" s="166"/>
      <c r="K7" s="166"/>
      <c r="L7" s="166"/>
      <c r="M7" s="142">
        <f t="shared" ref="M7:M12" si="0">R7</f>
        <v>438</v>
      </c>
      <c r="N7" s="142"/>
      <c r="O7" s="167"/>
      <c r="P7" s="142">
        <v>621</v>
      </c>
      <c r="Q7" s="144">
        <v>54000</v>
      </c>
      <c r="R7" s="145">
        <f t="shared" ref="R7:R11" si="1">SUM(B7:L7)</f>
        <v>438</v>
      </c>
      <c r="S7" s="168" t="s">
        <v>26</v>
      </c>
      <c r="T7" s="163" t="s">
        <v>120</v>
      </c>
      <c r="U7" s="169"/>
      <c r="Z7" s="165"/>
    </row>
    <row r="8" spans="2:26" ht="12.75" customHeight="1" x14ac:dyDescent="0.2">
      <c r="B8" s="166"/>
      <c r="C8" s="166"/>
      <c r="D8" s="166"/>
      <c r="E8" s="166"/>
      <c r="F8" s="166"/>
      <c r="G8" s="166"/>
      <c r="H8" s="166"/>
      <c r="I8" s="166"/>
      <c r="J8" s="166"/>
      <c r="K8" s="166"/>
      <c r="L8" s="166"/>
      <c r="M8" s="142">
        <f t="shared" si="0"/>
        <v>0</v>
      </c>
      <c r="N8" s="142"/>
      <c r="O8" s="167"/>
      <c r="P8" s="142"/>
      <c r="Q8" s="144"/>
      <c r="R8" s="145">
        <f t="shared" si="1"/>
        <v>0</v>
      </c>
      <c r="S8" s="168"/>
      <c r="T8" s="163"/>
      <c r="U8" s="169"/>
      <c r="Z8" s="165"/>
    </row>
    <row r="9" spans="2:26" ht="12.75" customHeight="1" x14ac:dyDescent="0.2">
      <c r="B9" s="170"/>
      <c r="C9" s="170"/>
      <c r="D9" s="170"/>
      <c r="E9" s="170"/>
      <c r="F9" s="170"/>
      <c r="G9" s="170"/>
      <c r="H9" s="170"/>
      <c r="I9" s="170"/>
      <c r="J9" s="170"/>
      <c r="K9" s="170">
        <f>'BEAM AND OVERHEAD SIGNS 1'!H77</f>
        <v>7</v>
      </c>
      <c r="L9" s="166"/>
      <c r="M9" s="142">
        <f t="shared" si="0"/>
        <v>7</v>
      </c>
      <c r="N9" s="142"/>
      <c r="O9" s="170"/>
      <c r="P9" s="143">
        <f>'BEAM AND OVERHEAD SIGNS 1'!H4</f>
        <v>625</v>
      </c>
      <c r="Q9" s="144">
        <f>'BEAM AND OVERHEAD SIGNS 1'!H1</f>
        <v>32000</v>
      </c>
      <c r="R9" s="145">
        <f t="shared" si="1"/>
        <v>7</v>
      </c>
      <c r="S9" s="170" t="str">
        <f>'BEAM AND OVERHEAD SIGNS 1'!H15</f>
        <v>EACH</v>
      </c>
      <c r="T9" s="163" t="str">
        <f>'BEAM AND OVERHEAD SIGNS 1'!H5</f>
        <v>GROUND ROD</v>
      </c>
      <c r="U9" s="171"/>
      <c r="Z9" s="165"/>
    </row>
    <row r="10" spans="2:26" ht="12.75" customHeight="1" x14ac:dyDescent="0.2">
      <c r="B10" s="166"/>
      <c r="C10" s="166"/>
      <c r="D10" s="166"/>
      <c r="E10" s="166"/>
      <c r="F10" s="166"/>
      <c r="G10" s="166"/>
      <c r="H10" s="166"/>
      <c r="I10" s="166"/>
      <c r="J10" s="166"/>
      <c r="K10" s="166"/>
      <c r="L10" s="166"/>
      <c r="M10" s="142">
        <f t="shared" si="0"/>
        <v>0</v>
      </c>
      <c r="N10" s="142"/>
      <c r="O10" s="167"/>
      <c r="P10" s="142"/>
      <c r="Q10" s="144"/>
      <c r="R10" s="145">
        <f t="shared" si="1"/>
        <v>0</v>
      </c>
      <c r="S10" s="168"/>
      <c r="T10" s="163"/>
      <c r="U10" s="169"/>
      <c r="Z10" s="165"/>
    </row>
    <row r="11" spans="2:26" ht="12.75" customHeight="1" x14ac:dyDescent="0.2">
      <c r="B11" s="166">
        <f>'[2]SUBSUMMARY 2 OF 2'!$Q$32+'[2]SUBSUMMARY 2 OF 2'!$R$32</f>
        <v>99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42">
        <f t="shared" si="0"/>
        <v>99</v>
      </c>
      <c r="N11" s="142"/>
      <c r="O11" s="167"/>
      <c r="P11" s="142">
        <f>'[2]SUBSUMMARY 2 OF 2'!$Q$3</f>
        <v>626</v>
      </c>
      <c r="Q11" s="144">
        <v>102</v>
      </c>
      <c r="R11" s="145">
        <f t="shared" si="1"/>
        <v>99</v>
      </c>
      <c r="S11" s="168" t="str">
        <f>'[2]SUBSUMMARY 2 OF 2'!$Q$12</f>
        <v>EACH</v>
      </c>
      <c r="T11" s="163" t="str">
        <f>'[2]SUBSUMMARY 2 OF 2'!$Q$4</f>
        <v>BARRIER REFLECTOR, TYPE 1, ONE-WAY</v>
      </c>
      <c r="U11" s="169"/>
      <c r="Z11" s="165"/>
    </row>
    <row r="12" spans="2:26" ht="12.75" customHeight="1" x14ac:dyDescent="0.2"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42">
        <f t="shared" si="0"/>
        <v>0</v>
      </c>
      <c r="N12" s="142"/>
      <c r="O12" s="167"/>
      <c r="P12" s="142"/>
      <c r="Q12" s="144"/>
      <c r="R12" s="145"/>
      <c r="S12" s="168"/>
      <c r="T12" s="163"/>
      <c r="U12" s="169"/>
      <c r="Z12" s="165"/>
    </row>
    <row r="13" spans="2:26" s="148" customFormat="1" ht="12.75" customHeight="1" x14ac:dyDescent="0.2">
      <c r="B13" s="151"/>
      <c r="C13" s="151"/>
      <c r="D13" s="151"/>
      <c r="E13" s="151"/>
      <c r="F13" s="151"/>
      <c r="G13" s="151"/>
      <c r="H13" s="151">
        <f>'SIGN 1'!I76</f>
        <v>50</v>
      </c>
      <c r="I13" s="151">
        <f>'SIGN 2'!I78</f>
        <v>135.6</v>
      </c>
      <c r="J13" s="151">
        <f>'SIGN 3'!I95</f>
        <v>218</v>
      </c>
      <c r="K13" s="151"/>
      <c r="L13" s="152"/>
      <c r="M13" s="152">
        <f>R13</f>
        <v>403.6</v>
      </c>
      <c r="N13" s="152"/>
      <c r="O13" s="151"/>
      <c r="P13" s="141">
        <f>'SIGN 1'!I3</f>
        <v>630</v>
      </c>
      <c r="Q13" s="144">
        <f>'SIGN 1'!I1</f>
        <v>2100</v>
      </c>
      <c r="R13" s="153">
        <f>SUM(B13:L13)</f>
        <v>403.6</v>
      </c>
      <c r="S13" s="143" t="str">
        <f>'SIGN 1'!I14</f>
        <v>FT</v>
      </c>
      <c r="T13" s="146" t="str">
        <f>'SIGN 1'!I4</f>
        <v>GROUND MOUNTED SUPPORT, NO. 2 POST</v>
      </c>
      <c r="U13" s="169"/>
      <c r="Z13" s="149"/>
    </row>
    <row r="14" spans="2:26" s="148" customFormat="1" ht="12.75" customHeight="1" x14ac:dyDescent="0.2">
      <c r="B14" s="151"/>
      <c r="C14" s="151"/>
      <c r="D14" s="151"/>
      <c r="E14" s="151"/>
      <c r="F14" s="151"/>
      <c r="G14" s="151"/>
      <c r="H14" s="151">
        <f>'SIGN 1'!J76</f>
        <v>64.8</v>
      </c>
      <c r="I14" s="151">
        <f>'SIGN 2'!J78</f>
        <v>106.4</v>
      </c>
      <c r="J14" s="151">
        <f>'SIGN 3'!J95</f>
        <v>99.6</v>
      </c>
      <c r="K14" s="151"/>
      <c r="L14" s="152"/>
      <c r="M14" s="152">
        <f t="shared" ref="M14:M20" si="2">R14</f>
        <v>270.79999999999995</v>
      </c>
      <c r="N14" s="152"/>
      <c r="O14" s="151"/>
      <c r="P14" s="141">
        <f>'SIGN 1'!J3</f>
        <v>630</v>
      </c>
      <c r="Q14" s="144">
        <f>'SIGN 1'!J1</f>
        <v>3100</v>
      </c>
      <c r="R14" s="153">
        <f>SUM(B14:L14)</f>
        <v>270.79999999999995</v>
      </c>
      <c r="S14" s="143" t="str">
        <f>'SIGN 1'!J14</f>
        <v>FT</v>
      </c>
      <c r="T14" s="146" t="str">
        <f>'SIGN 1'!J4</f>
        <v>GROUND MOUNTED SUPPORT, NO. 3 POST</v>
      </c>
      <c r="U14" s="169"/>
      <c r="Z14" s="149"/>
    </row>
    <row r="15" spans="2:26" ht="12.75" customHeight="1" x14ac:dyDescent="0.2">
      <c r="B15" s="151"/>
      <c r="C15" s="151"/>
      <c r="D15" s="151"/>
      <c r="E15" s="151"/>
      <c r="F15" s="151"/>
      <c r="G15" s="151"/>
      <c r="H15" s="151"/>
      <c r="I15" s="151"/>
      <c r="J15" s="151"/>
      <c r="K15" s="151">
        <f>'BEAM AND OVERHEAD SIGNS 1'!I77</f>
        <v>79.400000000000006</v>
      </c>
      <c r="L15" s="152"/>
      <c r="M15" s="152">
        <f t="shared" si="2"/>
        <v>79.400000000000006</v>
      </c>
      <c r="N15" s="152"/>
      <c r="O15" s="151"/>
      <c r="P15" s="143">
        <f>'BEAM AND OVERHEAD SIGNS 1'!I4</f>
        <v>630</v>
      </c>
      <c r="Q15" s="144" t="str">
        <f>'BEAM AND OVERHEAD SIGNS 1'!I1</f>
        <v>07000</v>
      </c>
      <c r="R15" s="153">
        <f>SUM(B15:L15)</f>
        <v>79.400000000000006</v>
      </c>
      <c r="S15" s="170" t="str">
        <f>'BEAM AND OVERHEAD SIGNS 1'!I15</f>
        <v>FT</v>
      </c>
      <c r="T15" s="163" t="str">
        <f>'BEAM AND OVERHEAD SIGNS 1'!I5</f>
        <v>GROUND MOUNTED STRUCTURAL BEAM SUPPORT, W8X18</v>
      </c>
      <c r="U15" s="171"/>
      <c r="Z15" s="165"/>
    </row>
    <row r="16" spans="2:26" ht="12.75" customHeight="1" x14ac:dyDescent="0.2">
      <c r="B16" s="151"/>
      <c r="C16" s="151"/>
      <c r="D16" s="151"/>
      <c r="E16" s="151"/>
      <c r="F16" s="151"/>
      <c r="G16" s="151"/>
      <c r="H16" s="151"/>
      <c r="I16" s="151"/>
      <c r="J16" s="151"/>
      <c r="K16" s="151">
        <f>'BEAM AND OVERHEAD SIGNS 1'!J77</f>
        <v>150.80000000000001</v>
      </c>
      <c r="L16" s="152"/>
      <c r="M16" s="152">
        <f t="shared" si="2"/>
        <v>150.80000000000001</v>
      </c>
      <c r="N16" s="152"/>
      <c r="O16" s="151"/>
      <c r="P16" s="143">
        <f>'BEAM AND OVERHEAD SIGNS 1'!J4</f>
        <v>630</v>
      </c>
      <c r="Q16" s="144" t="str">
        <f>'BEAM AND OVERHEAD SIGNS 1'!J1</f>
        <v>07500</v>
      </c>
      <c r="R16" s="153">
        <f>SUM(B16:L16)</f>
        <v>150.80000000000001</v>
      </c>
      <c r="S16" s="170" t="str">
        <f>'BEAM AND OVERHEAD SIGNS 1'!J15</f>
        <v>FT</v>
      </c>
      <c r="T16" s="163" t="str">
        <f>'BEAM AND OVERHEAD SIGNS 1'!J5</f>
        <v>GROUND MOUNTED STRUCTURAL BEAM SUPPORT, W10X22</v>
      </c>
      <c r="U16" s="171"/>
      <c r="Z16" s="165"/>
    </row>
    <row r="17" spans="2:26" ht="12.75" customHeight="1" x14ac:dyDescent="0.2">
      <c r="B17" s="151"/>
      <c r="C17" s="151"/>
      <c r="D17" s="151"/>
      <c r="E17" s="151"/>
      <c r="F17" s="151"/>
      <c r="G17" s="151"/>
      <c r="H17" s="151"/>
      <c r="I17" s="151"/>
      <c r="J17" s="151"/>
      <c r="K17" s="151">
        <f>'BEAM AND OVERHEAD SIGNS 1'!K77</f>
        <v>39.5</v>
      </c>
      <c r="L17" s="152"/>
      <c r="M17" s="152">
        <f t="shared" si="2"/>
        <v>39.5</v>
      </c>
      <c r="N17" s="152"/>
      <c r="O17" s="151"/>
      <c r="P17" s="143">
        <f>'BEAM AND OVERHEAD SIGNS 1'!K4</f>
        <v>630</v>
      </c>
      <c r="Q17" s="144" t="str">
        <f>'BEAM AND OVERHEAD SIGNS 1'!K1</f>
        <v>07600</v>
      </c>
      <c r="R17" s="153">
        <f>SUM(B17:L17)</f>
        <v>39.5</v>
      </c>
      <c r="S17" s="170" t="str">
        <f>'BEAM AND OVERHEAD SIGNS 1'!K15</f>
        <v>FT</v>
      </c>
      <c r="T17" s="163" t="str">
        <f>'BEAM AND OVERHEAD SIGNS 1'!K5</f>
        <v>GROUND MOUNTED STRUCTURAL BEAM SUPPORT, W10X12</v>
      </c>
      <c r="U17" s="171"/>
      <c r="Z17" s="165"/>
    </row>
    <row r="18" spans="2:26" ht="12.75" customHeight="1" x14ac:dyDescent="0.2">
      <c r="B18" s="151"/>
      <c r="C18" s="151"/>
      <c r="D18" s="151"/>
      <c r="E18" s="151"/>
      <c r="F18" s="151"/>
      <c r="G18" s="151"/>
      <c r="H18" s="151"/>
      <c r="I18" s="151"/>
      <c r="J18" s="151"/>
      <c r="K18" s="151"/>
      <c r="L18" s="152"/>
      <c r="M18" s="152">
        <f t="shared" si="2"/>
        <v>0</v>
      </c>
      <c r="N18" s="152"/>
      <c r="O18" s="151"/>
      <c r="P18" s="143"/>
      <c r="Q18" s="144"/>
      <c r="R18" s="153"/>
      <c r="S18" s="170"/>
      <c r="T18" s="163"/>
      <c r="U18" s="171"/>
      <c r="Z18" s="165"/>
    </row>
    <row r="19" spans="2:26" ht="12.75" customHeight="1" x14ac:dyDescent="0.2">
      <c r="B19" s="151"/>
      <c r="C19" s="151"/>
      <c r="D19" s="151"/>
      <c r="E19" s="151"/>
      <c r="F19" s="151"/>
      <c r="G19" s="151"/>
      <c r="H19" s="151"/>
      <c r="I19" s="151"/>
      <c r="J19" s="151"/>
      <c r="K19" s="151">
        <f>'BEAM AND OVERHEAD SIGNS 1'!L77</f>
        <v>197.60000000000002</v>
      </c>
      <c r="L19" s="152"/>
      <c r="M19" s="152">
        <f t="shared" si="2"/>
        <v>197.60000000000002</v>
      </c>
      <c r="N19" s="152"/>
      <c r="O19" s="151"/>
      <c r="P19" s="143">
        <f>'BEAM AND OVERHEAD SIGNS 1'!L4</f>
        <v>630</v>
      </c>
      <c r="Q19" s="144" t="str">
        <f>'BEAM AND OVERHEAD SIGNS 1'!L1</f>
        <v>08000</v>
      </c>
      <c r="R19" s="153">
        <f>SUM(B19:L19)</f>
        <v>197.60000000000002</v>
      </c>
      <c r="S19" s="170" t="str">
        <f>'BEAM AND OVERHEAD SIGNS 1'!L15</f>
        <v>FT</v>
      </c>
      <c r="T19" s="163" t="str">
        <f>'BEAM AND OVERHEAD SIGNS 1'!L5</f>
        <v>GROUND MOUNTED STRUCTURAL BEAM SUPPORT, W12X30</v>
      </c>
      <c r="U19" s="171"/>
      <c r="Z19" s="165"/>
    </row>
    <row r="20" spans="2:26" s="148" customFormat="1" ht="12.75" customHeight="1" x14ac:dyDescent="0.2">
      <c r="B20" s="151"/>
      <c r="C20" s="151"/>
      <c r="D20" s="151"/>
      <c r="E20" s="151"/>
      <c r="F20" s="151"/>
      <c r="G20" s="151"/>
      <c r="H20" s="151">
        <f>'SIGN 1'!K76</f>
        <v>0</v>
      </c>
      <c r="I20" s="151">
        <f>'SIGN 2'!K78</f>
        <v>28.7</v>
      </c>
      <c r="J20" s="151">
        <f>'SIGN 3'!K95</f>
        <v>0</v>
      </c>
      <c r="K20" s="151"/>
      <c r="L20" s="152"/>
      <c r="M20" s="152">
        <f t="shared" si="2"/>
        <v>28.7</v>
      </c>
      <c r="N20" s="152"/>
      <c r="O20" s="151"/>
      <c r="P20" s="141">
        <f>'SIGN 1'!K3</f>
        <v>630</v>
      </c>
      <c r="Q20" s="144">
        <f>'SIGN 1'!K1</f>
        <v>8004</v>
      </c>
      <c r="R20" s="153">
        <f>SUM(B20:L20)</f>
        <v>28.7</v>
      </c>
      <c r="S20" s="143" t="str">
        <f>'SIGN 1'!K14</f>
        <v>FT</v>
      </c>
      <c r="T20" s="146" t="str">
        <f>'SIGN 1'!K4</f>
        <v>ONE WAY SUPPORT, NO. 3 POST</v>
      </c>
      <c r="U20" s="169"/>
      <c r="Z20" s="149"/>
    </row>
    <row r="21" spans="2:26" s="148" customFormat="1" ht="12.75" customHeight="1" x14ac:dyDescent="0.2">
      <c r="B21" s="172"/>
      <c r="C21" s="172"/>
      <c r="D21" s="141"/>
      <c r="E21" s="141"/>
      <c r="F21" s="141"/>
      <c r="G21" s="141"/>
      <c r="H21" s="172">
        <f>'SIGN 1'!L76</f>
        <v>0</v>
      </c>
      <c r="I21" s="141">
        <f>'SIGN 2'!L78</f>
        <v>3</v>
      </c>
      <c r="J21" s="141">
        <f>'SIGN 3'!L95</f>
        <v>2</v>
      </c>
      <c r="K21" s="141"/>
      <c r="L21" s="142"/>
      <c r="M21" s="142">
        <f t="shared" ref="M21:M33" si="3">R21</f>
        <v>5</v>
      </c>
      <c r="N21" s="142"/>
      <c r="O21" s="142"/>
      <c r="P21" s="142">
        <f>'SIGN 1'!L3</f>
        <v>630</v>
      </c>
      <c r="Q21" s="144">
        <f>'SIGN 1'!L1</f>
        <v>8600</v>
      </c>
      <c r="R21" s="145">
        <f>SUM(B21:L21)</f>
        <v>5</v>
      </c>
      <c r="S21" s="141" t="str">
        <f>'SIGN 1'!L14</f>
        <v>EACH</v>
      </c>
      <c r="T21" s="173" t="str">
        <f>'SIGN 1'!L4</f>
        <v>SIGN POST REFLECTOR</v>
      </c>
      <c r="U21" s="147"/>
      <c r="Z21" s="149"/>
    </row>
    <row r="22" spans="2:26" ht="12.75" customHeight="1" x14ac:dyDescent="0.2">
      <c r="B22" s="170"/>
      <c r="C22" s="170"/>
      <c r="D22" s="170"/>
      <c r="E22" s="170"/>
      <c r="F22" s="170"/>
      <c r="G22" s="170"/>
      <c r="H22" s="170"/>
      <c r="I22" s="170"/>
      <c r="J22" s="170"/>
      <c r="K22" s="170">
        <f>'BEAM AND OVERHEAD SIGNS 1'!M77</f>
        <v>18</v>
      </c>
      <c r="L22" s="166"/>
      <c r="M22" s="142">
        <f t="shared" si="3"/>
        <v>18</v>
      </c>
      <c r="N22" s="142"/>
      <c r="O22" s="170"/>
      <c r="P22" s="143">
        <f>'BEAM AND OVERHEAD SIGNS 1'!M4</f>
        <v>630</v>
      </c>
      <c r="Q22" s="144">
        <f>'BEAM AND OVERHEAD SIGNS 1'!M1</f>
        <v>9000</v>
      </c>
      <c r="R22" s="145">
        <f t="shared" ref="R22:R28" si="4">SUM(B22:L22)</f>
        <v>18</v>
      </c>
      <c r="S22" s="170" t="str">
        <f>'BEAM AND OVERHEAD SIGNS 1'!M15</f>
        <v>EACH</v>
      </c>
      <c r="T22" s="163" t="str">
        <f>'BEAM AND OVERHEAD SIGNS 1'!M5</f>
        <v>BREAKAWAY STRUCTURAL BEAM CONNECTION</v>
      </c>
      <c r="U22" s="171"/>
      <c r="Z22" s="165"/>
    </row>
    <row r="23" spans="2:26" ht="12.75" customHeight="1" x14ac:dyDescent="0.2">
      <c r="B23" s="170"/>
      <c r="C23" s="170"/>
      <c r="D23" s="170"/>
      <c r="E23" s="170"/>
      <c r="F23" s="170"/>
      <c r="G23" s="170"/>
      <c r="H23" s="170"/>
      <c r="I23" s="170"/>
      <c r="J23" s="170"/>
      <c r="K23" s="170">
        <f>'BEAM AND OVERHEAD SIGNS 1'!N77</f>
        <v>1</v>
      </c>
      <c r="L23" s="166"/>
      <c r="M23" s="142">
        <f t="shared" si="3"/>
        <v>1</v>
      </c>
      <c r="N23" s="142"/>
      <c r="O23" s="170"/>
      <c r="P23" s="143">
        <f>'BEAM AND OVERHEAD SIGNS 1'!N4</f>
        <v>630</v>
      </c>
      <c r="Q23" s="144" t="str">
        <f>'BEAM AND OVERHEAD SIGNS 1'!N1</f>
        <v>72330</v>
      </c>
      <c r="R23" s="145">
        <f t="shared" si="4"/>
        <v>1</v>
      </c>
      <c r="S23" s="170" t="str">
        <f>'BEAM AND OVERHEAD SIGNS 1'!N15</f>
        <v>EACH</v>
      </c>
      <c r="T23" s="163" t="str">
        <f>'BEAM AND OVERHEAD SIGNS 1'!N5</f>
        <v>OVERHEAD SIGN SUPPORT, TYPE TC-12.31, DESIGN 10</v>
      </c>
      <c r="U23" s="171"/>
      <c r="Z23" s="165"/>
    </row>
    <row r="24" spans="2:26" ht="12.75" customHeight="1" x14ac:dyDescent="0.2">
      <c r="B24" s="170"/>
      <c r="C24" s="170"/>
      <c r="D24" s="170"/>
      <c r="E24" s="170"/>
      <c r="F24" s="170"/>
      <c r="G24" s="170"/>
      <c r="H24" s="170"/>
      <c r="I24" s="170"/>
      <c r="J24" s="170"/>
      <c r="K24" s="170"/>
      <c r="L24" s="166"/>
      <c r="M24" s="142">
        <f t="shared" si="3"/>
        <v>0</v>
      </c>
      <c r="N24" s="142"/>
      <c r="O24" s="141"/>
      <c r="P24" s="143"/>
      <c r="Q24" s="144"/>
      <c r="R24" s="145">
        <f t="shared" si="4"/>
        <v>0</v>
      </c>
      <c r="S24" s="170"/>
      <c r="T24" s="163"/>
      <c r="U24" s="171"/>
      <c r="Z24" s="165"/>
    </row>
    <row r="25" spans="2:26" ht="12.75" customHeight="1" x14ac:dyDescent="0.2">
      <c r="B25" s="170"/>
      <c r="C25" s="170"/>
      <c r="D25" s="170"/>
      <c r="E25" s="170"/>
      <c r="F25" s="170"/>
      <c r="G25" s="170"/>
      <c r="H25" s="170"/>
      <c r="I25" s="170"/>
      <c r="J25" s="170"/>
      <c r="K25" s="170">
        <f>'BEAM AND OVERHEAD SIGNS 1'!O77</f>
        <v>3</v>
      </c>
      <c r="L25" s="166"/>
      <c r="M25" s="142">
        <f t="shared" si="3"/>
        <v>3</v>
      </c>
      <c r="N25" s="142"/>
      <c r="O25" s="170"/>
      <c r="P25" s="143">
        <f>'BEAM AND OVERHEAD SIGNS 1'!O4</f>
        <v>630</v>
      </c>
      <c r="Q25" s="144" t="str">
        <f>'BEAM AND OVERHEAD SIGNS 1'!O1</f>
        <v>72420</v>
      </c>
      <c r="R25" s="145">
        <f t="shared" si="4"/>
        <v>3</v>
      </c>
      <c r="S25" s="170" t="str">
        <f>'BEAM AND OVERHEAD SIGNS 1'!O15</f>
        <v>EACH</v>
      </c>
      <c r="T25" s="163" t="str">
        <f>'BEAM AND OVERHEAD SIGNS 1'!O5</f>
        <v>OVERHEAD SIGN SUPPORT, TYPE TC-15.116, DESIGN 2</v>
      </c>
      <c r="U25" s="171"/>
      <c r="Z25" s="165"/>
    </row>
    <row r="26" spans="2:26" s="148" customFormat="1" ht="12.75" customHeight="1" x14ac:dyDescent="0.2">
      <c r="B26" s="141"/>
      <c r="C26" s="141"/>
      <c r="D26" s="141"/>
      <c r="E26" s="141"/>
      <c r="F26" s="141"/>
      <c r="G26" s="141"/>
      <c r="H26" s="141">
        <f>'SIGN 1'!M76</f>
        <v>0</v>
      </c>
      <c r="I26" s="141">
        <f>'SIGN 2'!M78</f>
        <v>0</v>
      </c>
      <c r="J26" s="141">
        <f>'SIGN 3'!M95</f>
        <v>0</v>
      </c>
      <c r="K26" s="141"/>
      <c r="L26" s="142">
        <f>'[3]FRA-70 4B'!$T$36</f>
        <v>7</v>
      </c>
      <c r="M26" s="142">
        <f t="shared" si="3"/>
        <v>7</v>
      </c>
      <c r="N26" s="142"/>
      <c r="O26" s="141"/>
      <c r="P26" s="143">
        <f>'SIGN 1'!M3</f>
        <v>630</v>
      </c>
      <c r="Q26" s="144">
        <f>'SIGN 1'!M1</f>
        <v>79101</v>
      </c>
      <c r="R26" s="145">
        <f t="shared" si="4"/>
        <v>7</v>
      </c>
      <c r="S26" s="141" t="str">
        <f>'SIGN 1'!M14</f>
        <v>EACH</v>
      </c>
      <c r="T26" s="146" t="str">
        <f>'SIGN 1'!M4</f>
        <v>SIGN HANGER ASSEMBLY, MAST ARM, AS PER PLAN</v>
      </c>
      <c r="U26" s="150">
        <f>'[1]CADD Sheets'!$A$2520</f>
        <v>446</v>
      </c>
      <c r="Z26" s="149"/>
    </row>
    <row r="27" spans="2:26" s="148" customFormat="1" ht="12.75" customHeight="1" x14ac:dyDescent="0.2">
      <c r="B27" s="141"/>
      <c r="C27" s="141"/>
      <c r="D27" s="141"/>
      <c r="E27" s="141"/>
      <c r="F27" s="141"/>
      <c r="G27" s="141"/>
      <c r="H27" s="141">
        <f>'SIGN 1'!N76</f>
        <v>1</v>
      </c>
      <c r="I27" s="141">
        <f>'SIGN 2'!N78</f>
        <v>0</v>
      </c>
      <c r="J27" s="141">
        <f>'SIGN 3'!N95</f>
        <v>0</v>
      </c>
      <c r="K27" s="141"/>
      <c r="L27" s="142"/>
      <c r="M27" s="142">
        <f t="shared" si="3"/>
        <v>1</v>
      </c>
      <c r="N27" s="142"/>
      <c r="O27" s="141"/>
      <c r="P27" s="143">
        <f>'SIGN 1'!N3</f>
        <v>630</v>
      </c>
      <c r="Q27" s="144">
        <f>'SIGN 1'!N1</f>
        <v>79500</v>
      </c>
      <c r="R27" s="145">
        <f t="shared" si="4"/>
        <v>1</v>
      </c>
      <c r="S27" s="141" t="str">
        <f>'SIGN 1'!N14</f>
        <v>EACH</v>
      </c>
      <c r="T27" s="146" t="str">
        <f>'SIGN 1'!N4</f>
        <v>SIGN SUPPORT ASSEMBLY, POLE MOUNTED</v>
      </c>
      <c r="U27" s="150"/>
      <c r="Z27" s="149"/>
    </row>
    <row r="28" spans="2:26" s="148" customFormat="1" ht="12.75" customHeight="1" x14ac:dyDescent="0.2">
      <c r="B28" s="141"/>
      <c r="C28" s="141"/>
      <c r="D28" s="141"/>
      <c r="E28" s="141"/>
      <c r="F28" s="141"/>
      <c r="G28" s="141"/>
      <c r="H28" s="141">
        <f>'SIGN 1'!O76</f>
        <v>0</v>
      </c>
      <c r="I28" s="141">
        <f>'SIGN 2'!O78</f>
        <v>0</v>
      </c>
      <c r="J28" s="141">
        <f>'SIGN 3'!O95</f>
        <v>2</v>
      </c>
      <c r="K28" s="141"/>
      <c r="L28" s="142">
        <f>'[3]FRA-70 4B'!$U$36</f>
        <v>4</v>
      </c>
      <c r="M28" s="142">
        <f t="shared" si="3"/>
        <v>6</v>
      </c>
      <c r="N28" s="142"/>
      <c r="O28" s="141"/>
      <c r="P28" s="143">
        <f>'SIGN 1'!O3</f>
        <v>630</v>
      </c>
      <c r="Q28" s="144">
        <f>'SIGN 1'!O1</f>
        <v>79501</v>
      </c>
      <c r="R28" s="145">
        <f t="shared" si="4"/>
        <v>6</v>
      </c>
      <c r="S28" s="141" t="str">
        <f>'SIGN 1'!O14</f>
        <v>EACH</v>
      </c>
      <c r="T28" s="146" t="str">
        <f>'SIGN 1'!O4</f>
        <v>SIGN SUPPORT ASSEMBLY, POLE MOUNTED, AS PER PLAN</v>
      </c>
      <c r="U28" s="150">
        <f>'[1]CADD Sheets'!$A$2276</f>
        <v>403</v>
      </c>
      <c r="Z28" s="149"/>
    </row>
    <row r="29" spans="2:26" s="148" customFormat="1" x14ac:dyDescent="0.2">
      <c r="B29" s="151"/>
      <c r="C29" s="151"/>
      <c r="D29" s="151"/>
      <c r="E29" s="151"/>
      <c r="F29" s="151"/>
      <c r="G29" s="151"/>
      <c r="H29" s="151">
        <f>'SIGN 1'!P76</f>
        <v>112</v>
      </c>
      <c r="I29" s="151">
        <f>'SIGN 2'!P78</f>
        <v>102.7</v>
      </c>
      <c r="J29" s="151">
        <f>'SIGN 3'!P95</f>
        <v>102.30000000000001</v>
      </c>
      <c r="K29" s="151"/>
      <c r="L29" s="152">
        <f>'[3]FRA-70 4B'!$V$36</f>
        <v>46.8</v>
      </c>
      <c r="M29" s="152">
        <f t="shared" si="3"/>
        <v>363.8</v>
      </c>
      <c r="N29" s="152"/>
      <c r="O29" s="151"/>
      <c r="P29" s="143">
        <f>'SIGN 1'!P3</f>
        <v>630</v>
      </c>
      <c r="Q29" s="144">
        <f>'SIGN 1'!P1</f>
        <v>80100</v>
      </c>
      <c r="R29" s="153">
        <f>SUM(B29:L29)</f>
        <v>363.8</v>
      </c>
      <c r="S29" s="141" t="str">
        <f>'SIGN 1'!P14</f>
        <v>SF</v>
      </c>
      <c r="T29" s="146" t="str">
        <f>'SIGN 1'!P4</f>
        <v>SIGN, FLAT SHEET</v>
      </c>
      <c r="U29" s="147"/>
      <c r="Z29" s="149"/>
    </row>
    <row r="30" spans="2:26" s="148" customFormat="1" ht="12.75" customHeight="1" x14ac:dyDescent="0.2">
      <c r="B30" s="172"/>
      <c r="C30" s="172"/>
      <c r="D30" s="141"/>
      <c r="E30" s="141"/>
      <c r="F30" s="141"/>
      <c r="G30" s="141"/>
      <c r="H30" s="172"/>
      <c r="I30" s="141"/>
      <c r="J30" s="141"/>
      <c r="K30" s="141"/>
      <c r="L30" s="142"/>
      <c r="M30" s="152">
        <f t="shared" si="3"/>
        <v>0</v>
      </c>
      <c r="N30" s="142"/>
      <c r="O30" s="142"/>
      <c r="P30" s="143"/>
      <c r="Q30" s="144"/>
      <c r="R30" s="145"/>
      <c r="S30" s="141"/>
      <c r="T30" s="146"/>
      <c r="U30" s="147"/>
      <c r="Z30" s="149"/>
    </row>
    <row r="31" spans="2:26" ht="12.75" customHeight="1" x14ac:dyDescent="0.2">
      <c r="B31" s="151"/>
      <c r="C31" s="151"/>
      <c r="D31" s="151"/>
      <c r="E31" s="151"/>
      <c r="F31" s="151"/>
      <c r="G31" s="151"/>
      <c r="H31" s="151"/>
      <c r="I31" s="151"/>
      <c r="J31" s="151"/>
      <c r="K31" s="151">
        <f>'BEAM AND OVERHEAD SIGNS 1'!P77</f>
        <v>1239</v>
      </c>
      <c r="L31" s="152"/>
      <c r="M31" s="152">
        <f t="shared" si="3"/>
        <v>1239</v>
      </c>
      <c r="N31" s="152"/>
      <c r="O31" s="151"/>
      <c r="P31" s="143">
        <f>'BEAM AND OVERHEAD SIGNS 1'!P4</f>
        <v>630</v>
      </c>
      <c r="Q31" s="144" t="str">
        <f>'BEAM AND OVERHEAD SIGNS 1'!P1</f>
        <v>80200</v>
      </c>
      <c r="R31" s="153">
        <f>SUM(B31:L31)</f>
        <v>1239</v>
      </c>
      <c r="S31" s="170" t="str">
        <f>'BEAM AND OVERHEAD SIGNS 1'!P15</f>
        <v>SF</v>
      </c>
      <c r="T31" s="163" t="str">
        <f>'BEAM AND OVERHEAD SIGNS 1'!P5</f>
        <v>SIGN, GROUND MOUNTED EXTRUSHEET</v>
      </c>
      <c r="U31" s="171"/>
      <c r="Z31" s="165"/>
    </row>
    <row r="32" spans="2:26" ht="12.75" customHeight="1" x14ac:dyDescent="0.2">
      <c r="B32" s="151"/>
      <c r="C32" s="151"/>
      <c r="D32" s="151"/>
      <c r="E32" s="151"/>
      <c r="F32" s="151"/>
      <c r="G32" s="151"/>
      <c r="H32" s="151"/>
      <c r="I32" s="151"/>
      <c r="J32" s="151"/>
      <c r="K32" s="151">
        <f>'BEAM AND OVERHEAD SIGNS 1'!Q77</f>
        <v>369</v>
      </c>
      <c r="L32" s="152"/>
      <c r="M32" s="152">
        <f t="shared" si="3"/>
        <v>369</v>
      </c>
      <c r="N32" s="152"/>
      <c r="O32" s="151"/>
      <c r="P32" s="143">
        <f>'BEAM AND OVERHEAD SIGNS 1'!Q4</f>
        <v>630</v>
      </c>
      <c r="Q32" s="144" t="str">
        <f>'BEAM AND OVERHEAD SIGNS 1'!Q1</f>
        <v>80224</v>
      </c>
      <c r="R32" s="153">
        <f>SUM(B32:L32)</f>
        <v>369</v>
      </c>
      <c r="S32" s="170" t="str">
        <f>'BEAM AND OVERHEAD SIGNS 1'!Q15</f>
        <v>SF</v>
      </c>
      <c r="T32" s="163" t="str">
        <f>'BEAM AND OVERHEAD SIGNS 1'!Q5</f>
        <v>SIGN, OVERHEAD EXTRUSHEET</v>
      </c>
      <c r="U32" s="171"/>
      <c r="Z32" s="165"/>
    </row>
    <row r="33" spans="2:26" ht="12.75" customHeight="1" x14ac:dyDescent="0.2">
      <c r="B33" s="151"/>
      <c r="C33" s="151"/>
      <c r="D33" s="151"/>
      <c r="E33" s="151"/>
      <c r="F33" s="151"/>
      <c r="G33" s="151"/>
      <c r="H33" s="151"/>
      <c r="I33" s="151"/>
      <c r="J33" s="151"/>
      <c r="K33" s="151">
        <f>'BEAM AND OVERHEAD SIGNS 1'!R77</f>
        <v>51</v>
      </c>
      <c r="L33" s="152"/>
      <c r="M33" s="152">
        <f t="shared" si="3"/>
        <v>51</v>
      </c>
      <c r="N33" s="152"/>
      <c r="O33" s="151"/>
      <c r="P33" s="143">
        <f>'BEAM AND OVERHEAD SIGNS 1'!R4</f>
        <v>630</v>
      </c>
      <c r="Q33" s="144" t="str">
        <f>'BEAM AND OVERHEAD SIGNS 1'!R1</f>
        <v>80400</v>
      </c>
      <c r="R33" s="153">
        <f>SUM(B33:L33)</f>
        <v>51</v>
      </c>
      <c r="S33" s="170" t="str">
        <f>'BEAM AND OVERHEAD SIGNS 1'!R15</f>
        <v>SF</v>
      </c>
      <c r="T33" s="163" t="str">
        <f>'BEAM AND OVERHEAD SIGNS 1'!R5</f>
        <v>SIGN, PERMANENT OVERLAY</v>
      </c>
      <c r="U33" s="171"/>
      <c r="Z33" s="165"/>
    </row>
    <row r="34" spans="2:26" s="148" customFormat="1" ht="12.75" customHeight="1" x14ac:dyDescent="0.2">
      <c r="B34" s="141"/>
      <c r="C34" s="141"/>
      <c r="D34" s="141"/>
      <c r="E34" s="141"/>
      <c r="F34" s="141"/>
      <c r="G34" s="141"/>
      <c r="H34" s="141">
        <f>'SIGN 1'!Q76</f>
        <v>0</v>
      </c>
      <c r="I34" s="141">
        <f>'SIGN 2'!Q78</f>
        <v>0</v>
      </c>
      <c r="J34" s="141">
        <f>'SIGN 3'!Q95</f>
        <v>0</v>
      </c>
      <c r="K34" s="141"/>
      <c r="L34" s="142">
        <f>'[3]FRA-70 4B'!$W$36</f>
        <v>3</v>
      </c>
      <c r="M34" s="142">
        <f t="shared" ref="M34:M65" si="5">R34</f>
        <v>3</v>
      </c>
      <c r="N34" s="142"/>
      <c r="O34" s="141"/>
      <c r="P34" s="143">
        <f>'SIGN 1'!Q3</f>
        <v>630</v>
      </c>
      <c r="Q34" s="144">
        <f>'SIGN 1'!Q1</f>
        <v>80500</v>
      </c>
      <c r="R34" s="145">
        <f>SUM(B34:L34)</f>
        <v>3</v>
      </c>
      <c r="S34" s="141" t="str">
        <f>'SIGN 1'!Q14</f>
        <v>EACH</v>
      </c>
      <c r="T34" s="146" t="str">
        <f>'SIGN 1'!Q4</f>
        <v>SIGN, DOUBLE FACED, STREET NAME</v>
      </c>
      <c r="U34" s="147"/>
      <c r="Z34" s="149"/>
    </row>
    <row r="35" spans="2:26" s="148" customFormat="1" ht="12.75" customHeight="1" x14ac:dyDescent="0.2">
      <c r="B35" s="172"/>
      <c r="C35" s="172"/>
      <c r="D35" s="141"/>
      <c r="E35" s="141"/>
      <c r="F35" s="141"/>
      <c r="G35" s="141"/>
      <c r="H35" s="172">
        <f>'SIGN 1'!R76</f>
        <v>4</v>
      </c>
      <c r="I35" s="141">
        <f>'SIGN 2'!R78</f>
        <v>0</v>
      </c>
      <c r="J35" s="141">
        <f>'SIGN 3'!R95</f>
        <v>0</v>
      </c>
      <c r="K35" s="141"/>
      <c r="L35" s="142"/>
      <c r="M35" s="142">
        <f t="shared" si="5"/>
        <v>4</v>
      </c>
      <c r="N35" s="142"/>
      <c r="O35" s="142"/>
      <c r="P35" s="141">
        <f>'SIGN 1'!R3</f>
        <v>630</v>
      </c>
      <c r="Q35" s="144">
        <f>'SIGN 1'!R1</f>
        <v>81020</v>
      </c>
      <c r="R35" s="145">
        <f t="shared" ref="R35:R51" si="6">SUM(B35:L35)</f>
        <v>4</v>
      </c>
      <c r="S35" s="141" t="str">
        <f>'SIGN 1'!R14</f>
        <v>EACH</v>
      </c>
      <c r="T35" s="173" t="str">
        <f>'SIGN 1'!R4</f>
        <v>CONCRETE MEDIAN BARRIER SIGN BRACKET</v>
      </c>
      <c r="U35" s="147"/>
      <c r="Z35" s="149"/>
    </row>
    <row r="36" spans="2:26" s="148" customFormat="1" ht="12.75" customHeight="1" x14ac:dyDescent="0.2">
      <c r="B36" s="172"/>
      <c r="C36" s="172"/>
      <c r="D36" s="141"/>
      <c r="E36" s="141"/>
      <c r="F36" s="141"/>
      <c r="G36" s="141"/>
      <c r="H36" s="172"/>
      <c r="I36" s="141"/>
      <c r="J36" s="141"/>
      <c r="K36" s="141"/>
      <c r="L36" s="142"/>
      <c r="M36" s="142">
        <f t="shared" si="5"/>
        <v>0</v>
      </c>
      <c r="N36" s="142"/>
      <c r="O36" s="141"/>
      <c r="P36" s="174"/>
      <c r="Q36" s="144"/>
      <c r="R36" s="145">
        <f t="shared" si="6"/>
        <v>0</v>
      </c>
      <c r="S36" s="141"/>
      <c r="T36" s="146"/>
      <c r="U36" s="147"/>
      <c r="Z36" s="149"/>
    </row>
    <row r="37" spans="2:26" ht="12.75" customHeight="1" x14ac:dyDescent="0.2">
      <c r="B37" s="170"/>
      <c r="C37" s="170"/>
      <c r="D37" s="170"/>
      <c r="E37" s="170"/>
      <c r="F37" s="170"/>
      <c r="G37" s="170"/>
      <c r="H37" s="170"/>
      <c r="I37" s="170"/>
      <c r="J37" s="170"/>
      <c r="K37" s="170">
        <f>'BEAM AND OVERHEAD SIGNS 1'!S77</f>
        <v>12</v>
      </c>
      <c r="L37" s="166"/>
      <c r="M37" s="142">
        <f t="shared" si="5"/>
        <v>12</v>
      </c>
      <c r="N37" s="142"/>
      <c r="O37" s="170"/>
      <c r="P37" s="143">
        <f>'BEAM AND OVERHEAD SIGNS 1'!S4</f>
        <v>630</v>
      </c>
      <c r="Q37" s="144" t="str">
        <f>'BEAM AND OVERHEAD SIGNS 1'!S1</f>
        <v>82000</v>
      </c>
      <c r="R37" s="145">
        <f t="shared" si="6"/>
        <v>12</v>
      </c>
      <c r="S37" s="170" t="str">
        <f>'BEAM AND OVERHEAD SIGNS 1'!S15</f>
        <v>EACH</v>
      </c>
      <c r="T37" s="163" t="str">
        <f>'BEAM AND OVERHEAD SIGNS 1'!S5</f>
        <v>SIGN BACKING ASSEMBLY</v>
      </c>
      <c r="U37" s="171"/>
      <c r="Z37" s="165"/>
    </row>
    <row r="38" spans="2:26" ht="12.75" customHeight="1" x14ac:dyDescent="0.2">
      <c r="B38" s="170"/>
      <c r="C38" s="170"/>
      <c r="D38" s="170"/>
      <c r="E38" s="170"/>
      <c r="F38" s="170"/>
      <c r="G38" s="170"/>
      <c r="H38" s="170"/>
      <c r="I38" s="170"/>
      <c r="J38" s="170"/>
      <c r="K38" s="170">
        <f>'BEAM AND OVERHEAD SIGNS 1'!T77</f>
        <v>3</v>
      </c>
      <c r="L38" s="166"/>
      <c r="M38" s="142">
        <f t="shared" si="5"/>
        <v>3</v>
      </c>
      <c r="N38" s="142"/>
      <c r="O38" s="170"/>
      <c r="P38" s="143">
        <f>'BEAM AND OVERHEAD SIGNS 1'!T4</f>
        <v>630</v>
      </c>
      <c r="Q38" s="144" t="str">
        <f>'BEAM AND OVERHEAD SIGNS 1'!T1</f>
        <v>84010</v>
      </c>
      <c r="R38" s="145">
        <f t="shared" si="6"/>
        <v>3</v>
      </c>
      <c r="S38" s="170" t="str">
        <f>'BEAM AND OVERHEAD SIGNS 1'!T15</f>
        <v>EACH</v>
      </c>
      <c r="T38" s="163" t="str">
        <f>'BEAM AND OVERHEAD SIGNS 1'!T5</f>
        <v>CONCRETE BARRIER MEDIAN OVERHEAD SIGN SUPPORT FOUNDATION, TC-21.50</v>
      </c>
      <c r="U38" s="171"/>
      <c r="Z38" s="175"/>
    </row>
    <row r="39" spans="2:26" ht="12.75" customHeight="1" x14ac:dyDescent="0.2">
      <c r="B39" s="172"/>
      <c r="C39" s="172"/>
      <c r="D39" s="141"/>
      <c r="E39" s="170"/>
      <c r="F39" s="141"/>
      <c r="G39" s="141"/>
      <c r="H39" s="172"/>
      <c r="I39" s="141"/>
      <c r="J39" s="141"/>
      <c r="K39" s="141">
        <f>'BEAM AND OVERHEAD SIGNS 1'!U77</f>
        <v>18</v>
      </c>
      <c r="L39" s="142"/>
      <c r="M39" s="142">
        <f t="shared" si="5"/>
        <v>18</v>
      </c>
      <c r="N39" s="142"/>
      <c r="O39" s="167"/>
      <c r="P39" s="141">
        <f>'BEAM AND OVERHEAD SIGNS 1'!U4</f>
        <v>630</v>
      </c>
      <c r="Q39" s="144" t="str">
        <f>'BEAM AND OVERHEAD SIGNS 1'!U1</f>
        <v>84500</v>
      </c>
      <c r="R39" s="145">
        <f t="shared" si="6"/>
        <v>18</v>
      </c>
      <c r="S39" s="141" t="str">
        <f>'BEAM AND OVERHEAD SIGNS 1'!U15</f>
        <v>EACH</v>
      </c>
      <c r="T39" s="173" t="str">
        <f>'BEAM AND OVERHEAD SIGNS 1'!U5</f>
        <v>GROUND MOUNTED STRUCTURAL BEAM SUPPORT FOUNDATION</v>
      </c>
      <c r="U39" s="171"/>
      <c r="Y39" s="176"/>
      <c r="Z39" s="149"/>
    </row>
    <row r="40" spans="2:26" ht="12.6" customHeight="1" x14ac:dyDescent="0.2">
      <c r="B40" s="172"/>
      <c r="C40" s="172"/>
      <c r="D40" s="172"/>
      <c r="E40" s="170"/>
      <c r="F40" s="172"/>
      <c r="G40" s="172"/>
      <c r="H40" s="172"/>
      <c r="I40" s="141"/>
      <c r="J40" s="141"/>
      <c r="K40" s="141">
        <f>'BEAM AND OVERHEAD SIGNS 1'!V77</f>
        <v>4</v>
      </c>
      <c r="L40" s="142"/>
      <c r="M40" s="142">
        <f t="shared" si="5"/>
        <v>4</v>
      </c>
      <c r="N40" s="142"/>
      <c r="O40" s="167"/>
      <c r="P40" s="141">
        <f>'BEAM AND OVERHEAD SIGNS 1'!V4</f>
        <v>630</v>
      </c>
      <c r="Q40" s="144" t="str">
        <f>'BEAM AND OVERHEAD SIGNS 1'!V1</f>
        <v>84510</v>
      </c>
      <c r="R40" s="145">
        <f t="shared" si="6"/>
        <v>4</v>
      </c>
      <c r="S40" s="141" t="str">
        <f>'BEAM AND OVERHEAD SIGNS 1'!V15</f>
        <v>EACH</v>
      </c>
      <c r="T40" s="177" t="str">
        <f>'BEAM AND OVERHEAD SIGNS 1'!V5</f>
        <v>RIGID OVERHEAD SIGN SUPPORT FOUNDATION</v>
      </c>
      <c r="U40" s="171"/>
      <c r="X40" s="176"/>
      <c r="Y40" s="176"/>
      <c r="Z40" s="149"/>
    </row>
    <row r="41" spans="2:26" s="148" customFormat="1" ht="12.75" customHeight="1" x14ac:dyDescent="0.2">
      <c r="B41" s="141"/>
      <c r="C41" s="141"/>
      <c r="D41" s="141"/>
      <c r="E41" s="141"/>
      <c r="F41" s="141"/>
      <c r="G41" s="141"/>
      <c r="H41" s="141">
        <f>'SIGN 1'!S76</f>
        <v>5</v>
      </c>
      <c r="I41" s="141">
        <f>'SIGN 2'!S78</f>
        <v>29</v>
      </c>
      <c r="J41" s="141">
        <f>'SIGN 3'!S95</f>
        <v>16</v>
      </c>
      <c r="K41" s="141"/>
      <c r="L41" s="142"/>
      <c r="M41" s="142">
        <f t="shared" si="5"/>
        <v>50</v>
      </c>
      <c r="N41" s="142"/>
      <c r="O41" s="141"/>
      <c r="P41" s="143">
        <f>'SIGN 1'!S3</f>
        <v>630</v>
      </c>
      <c r="Q41" s="144" t="str">
        <f>'SIGN 1'!S1</f>
        <v>84900</v>
      </c>
      <c r="R41" s="145">
        <f t="shared" si="6"/>
        <v>50</v>
      </c>
      <c r="S41" s="141" t="str">
        <f>'SIGN 1'!S14</f>
        <v>EACH</v>
      </c>
      <c r="T41" s="146" t="str">
        <f>'SIGN 1'!S4</f>
        <v>REMOVAL OF GROUND MOUNTED SIGN AND DISPOSAL</v>
      </c>
      <c r="U41" s="147"/>
      <c r="Z41" s="149"/>
    </row>
    <row r="42" spans="2:26" s="148" customFormat="1" ht="12.75" customHeight="1" x14ac:dyDescent="0.2">
      <c r="B42" s="172"/>
      <c r="C42" s="172"/>
      <c r="D42" s="141"/>
      <c r="E42" s="141"/>
      <c r="F42" s="141"/>
      <c r="G42" s="141"/>
      <c r="H42" s="172"/>
      <c r="I42" s="141"/>
      <c r="J42" s="141"/>
      <c r="K42" s="141"/>
      <c r="L42" s="142"/>
      <c r="M42" s="142">
        <f t="shared" si="5"/>
        <v>0</v>
      </c>
      <c r="N42" s="142"/>
      <c r="O42" s="141"/>
      <c r="P42" s="174"/>
      <c r="Q42" s="144"/>
      <c r="R42" s="145">
        <f t="shared" si="6"/>
        <v>0</v>
      </c>
      <c r="S42" s="141"/>
      <c r="T42" s="146"/>
      <c r="U42" s="147"/>
      <c r="Z42" s="149"/>
    </row>
    <row r="43" spans="2:26" s="148" customFormat="1" ht="12.75" customHeight="1" x14ac:dyDescent="0.2">
      <c r="B43" s="141"/>
      <c r="C43" s="141"/>
      <c r="D43" s="141"/>
      <c r="E43" s="141"/>
      <c r="F43" s="141"/>
      <c r="G43" s="141"/>
      <c r="H43" s="141">
        <f>'SIGN 1'!T76</f>
        <v>1</v>
      </c>
      <c r="I43" s="141">
        <f>'SIGN 2'!T78</f>
        <v>0</v>
      </c>
      <c r="J43" s="141">
        <f>'SIGN 3'!T95</f>
        <v>4</v>
      </c>
      <c r="K43" s="141"/>
      <c r="L43" s="142"/>
      <c r="M43" s="142">
        <f t="shared" si="5"/>
        <v>5</v>
      </c>
      <c r="N43" s="142"/>
      <c r="O43" s="141"/>
      <c r="P43" s="143">
        <f>'SIGN 1'!T3</f>
        <v>630</v>
      </c>
      <c r="Q43" s="144">
        <f>'SIGN 1'!T1</f>
        <v>85400</v>
      </c>
      <c r="R43" s="145">
        <f t="shared" si="6"/>
        <v>5</v>
      </c>
      <c r="S43" s="141" t="str">
        <f>'SIGN 1'!T14</f>
        <v>EACH</v>
      </c>
      <c r="T43" s="146" t="str">
        <f>'SIGN 1'!T4</f>
        <v>REMOVAL OF GROUND MOUNTED MAJOR SIGN AND DISPOSAL</v>
      </c>
      <c r="U43" s="147"/>
      <c r="Z43" s="149"/>
    </row>
    <row r="44" spans="2:26" s="148" customFormat="1" ht="12.75" customHeight="1" x14ac:dyDescent="0.2">
      <c r="B44" s="141"/>
      <c r="C44" s="141"/>
      <c r="D44" s="141"/>
      <c r="E44" s="141"/>
      <c r="F44" s="141"/>
      <c r="G44" s="141"/>
      <c r="H44" s="141">
        <f>'SIGN 1'!U76</f>
        <v>9</v>
      </c>
      <c r="I44" s="141">
        <f>'SIGN 2'!U78</f>
        <v>24</v>
      </c>
      <c r="J44" s="141">
        <f>'SIGN 3'!U95</f>
        <v>7</v>
      </c>
      <c r="K44" s="141"/>
      <c r="L44" s="142"/>
      <c r="M44" s="142">
        <f t="shared" si="5"/>
        <v>40</v>
      </c>
      <c r="N44" s="142"/>
      <c r="O44" s="141"/>
      <c r="P44" s="143">
        <f>'SIGN 1'!U3</f>
        <v>630</v>
      </c>
      <c r="Q44" s="144">
        <f>'SIGN 1'!U1</f>
        <v>86002</v>
      </c>
      <c r="R44" s="145">
        <f t="shared" si="6"/>
        <v>40</v>
      </c>
      <c r="S44" s="141" t="str">
        <f>'SIGN 1'!U14</f>
        <v>EACH</v>
      </c>
      <c r="T44" s="146" t="str">
        <f>'SIGN 1'!U4</f>
        <v>REMOVAL OF GROUND MOUNTED POST SUPPORT AND DISPOSAL</v>
      </c>
      <c r="U44" s="147"/>
      <c r="Z44" s="149"/>
    </row>
    <row r="45" spans="2:26" s="148" customFormat="1" ht="12.75" customHeight="1" x14ac:dyDescent="0.2">
      <c r="B45" s="141"/>
      <c r="C45" s="141"/>
      <c r="D45" s="141"/>
      <c r="E45" s="141"/>
      <c r="F45" s="141"/>
      <c r="G45" s="141"/>
      <c r="H45" s="141">
        <f>'SIGN 1'!V76</f>
        <v>0</v>
      </c>
      <c r="I45" s="141">
        <f>'SIGN 2'!V78</f>
        <v>0</v>
      </c>
      <c r="J45" s="141">
        <f>'SIGN 3'!V95</f>
        <v>4</v>
      </c>
      <c r="K45" s="141"/>
      <c r="L45" s="142"/>
      <c r="M45" s="142">
        <f t="shared" si="5"/>
        <v>4</v>
      </c>
      <c r="N45" s="142"/>
      <c r="O45" s="141"/>
      <c r="P45" s="143">
        <f>'SIGN 1'!V3</f>
        <v>630</v>
      </c>
      <c r="Q45" s="144">
        <f>'SIGN 1'!V1</f>
        <v>86102</v>
      </c>
      <c r="R45" s="145">
        <f t="shared" si="6"/>
        <v>4</v>
      </c>
      <c r="S45" s="141" t="str">
        <f>'SIGN 1'!V14</f>
        <v>EACH</v>
      </c>
      <c r="T45" s="146" t="str">
        <f>'SIGN 1'!V4</f>
        <v>REMOVAL OF GROUND MOUNTED STRUCTURAL BEAM SUPPORT AND DISPOSAL</v>
      </c>
      <c r="U45" s="147"/>
      <c r="Z45" s="149"/>
    </row>
    <row r="46" spans="2:26" s="148" customFormat="1" ht="12.75" customHeight="1" x14ac:dyDescent="0.2">
      <c r="B46" s="172"/>
      <c r="C46" s="172"/>
      <c r="D46" s="141"/>
      <c r="E46" s="141"/>
      <c r="F46" s="141"/>
      <c r="G46" s="141"/>
      <c r="H46" s="172">
        <f>'SIGN 1'!W76</f>
        <v>17</v>
      </c>
      <c r="I46" s="141">
        <f>'SIGN 2'!W78</f>
        <v>0</v>
      </c>
      <c r="J46" s="141">
        <f>'SIGN 3'!W95</f>
        <v>0</v>
      </c>
      <c r="K46" s="141"/>
      <c r="L46" s="142"/>
      <c r="M46" s="142">
        <f t="shared" si="5"/>
        <v>17</v>
      </c>
      <c r="N46" s="142"/>
      <c r="O46" s="142"/>
      <c r="P46" s="141">
        <f>'SIGN 1'!W3</f>
        <v>630</v>
      </c>
      <c r="Q46" s="144">
        <f>'SIGN 1'!W1</f>
        <v>87100</v>
      </c>
      <c r="R46" s="145">
        <f t="shared" si="6"/>
        <v>17</v>
      </c>
      <c r="S46" s="141" t="str">
        <f>'SIGN 1'!W14</f>
        <v>EACH</v>
      </c>
      <c r="T46" s="173" t="str">
        <f>'SIGN 1'!W4</f>
        <v>REMOVAL OF OVERHEAD MOUNTED SIGN AND REERECTION</v>
      </c>
      <c r="U46" s="147"/>
      <c r="Z46" s="149"/>
    </row>
    <row r="47" spans="2:26" s="148" customFormat="1" ht="12.75" customHeight="1" x14ac:dyDescent="0.2">
      <c r="B47" s="141"/>
      <c r="C47" s="141"/>
      <c r="D47" s="141"/>
      <c r="E47" s="141"/>
      <c r="F47" s="141"/>
      <c r="G47" s="141"/>
      <c r="H47" s="141">
        <f>'SIGN 1'!X76</f>
        <v>4</v>
      </c>
      <c r="I47" s="141">
        <f>'SIGN 2'!X78</f>
        <v>0</v>
      </c>
      <c r="J47" s="141">
        <f>'SIGN 3'!X95</f>
        <v>5</v>
      </c>
      <c r="K47" s="141"/>
      <c r="L47" s="142"/>
      <c r="M47" s="142">
        <f t="shared" si="5"/>
        <v>9</v>
      </c>
      <c r="N47" s="142"/>
      <c r="O47" s="141"/>
      <c r="P47" s="143">
        <f>'SIGN 1'!X3</f>
        <v>630</v>
      </c>
      <c r="Q47" s="144">
        <f>'SIGN 1'!X1</f>
        <v>87400</v>
      </c>
      <c r="R47" s="145">
        <f t="shared" si="6"/>
        <v>9</v>
      </c>
      <c r="S47" s="141" t="str">
        <f>'SIGN 1'!X14</f>
        <v>EACH</v>
      </c>
      <c r="T47" s="146" t="str">
        <f>'SIGN 1'!X4</f>
        <v>REMOVAL OF OVERHEAD MOUNTED SIGN AND DISPOSAL</v>
      </c>
      <c r="U47" s="147"/>
      <c r="Z47" s="149"/>
    </row>
    <row r="48" spans="2:26" s="148" customFormat="1" ht="12.75" customHeight="1" x14ac:dyDescent="0.2">
      <c r="B48" s="172"/>
      <c r="C48" s="172"/>
      <c r="D48" s="141"/>
      <c r="E48" s="141"/>
      <c r="F48" s="141"/>
      <c r="G48" s="141"/>
      <c r="H48" s="172"/>
      <c r="I48" s="141"/>
      <c r="J48" s="141"/>
      <c r="K48" s="141"/>
      <c r="L48" s="142"/>
      <c r="M48" s="142">
        <f t="shared" si="5"/>
        <v>0</v>
      </c>
      <c r="N48" s="142"/>
      <c r="O48" s="141"/>
      <c r="P48" s="174"/>
      <c r="Q48" s="144"/>
      <c r="R48" s="145">
        <f>SUM(B48:L48)</f>
        <v>0</v>
      </c>
      <c r="S48" s="141"/>
      <c r="T48" s="146"/>
      <c r="U48" s="147"/>
      <c r="Z48" s="149"/>
    </row>
    <row r="49" spans="2:26" s="148" customFormat="1" x14ac:dyDescent="0.2">
      <c r="B49" s="141"/>
      <c r="C49" s="141"/>
      <c r="D49" s="141"/>
      <c r="E49" s="141"/>
      <c r="F49" s="141"/>
      <c r="G49" s="141"/>
      <c r="H49" s="141">
        <f>'SIGN 1'!Y76</f>
        <v>0</v>
      </c>
      <c r="I49" s="141">
        <f>'SIGN 2'!Y78</f>
        <v>0</v>
      </c>
      <c r="J49" s="141">
        <f>'SIGN 3'!Y95</f>
        <v>11</v>
      </c>
      <c r="K49" s="141"/>
      <c r="L49" s="142"/>
      <c r="M49" s="142">
        <f t="shared" si="5"/>
        <v>11</v>
      </c>
      <c r="N49" s="142"/>
      <c r="O49" s="141"/>
      <c r="P49" s="143">
        <f>'SIGN 1'!Y3</f>
        <v>630</v>
      </c>
      <c r="Q49" s="144">
        <f>'SIGN 1'!Y1</f>
        <v>87500</v>
      </c>
      <c r="R49" s="145">
        <f t="shared" si="6"/>
        <v>11</v>
      </c>
      <c r="S49" s="141" t="str">
        <f>'SIGN 1'!Y14</f>
        <v>EACH</v>
      </c>
      <c r="T49" s="146" t="str">
        <f>'SIGN 1'!Y4</f>
        <v>REMOVAL OF POLE MOUNTED SIGN AND DISPOSAL</v>
      </c>
      <c r="U49" s="147"/>
      <c r="Z49" s="149"/>
    </row>
    <row r="50" spans="2:26" s="148" customFormat="1" x14ac:dyDescent="0.2">
      <c r="B50" s="141"/>
      <c r="C50" s="141"/>
      <c r="D50" s="141"/>
      <c r="E50" s="141"/>
      <c r="F50" s="141"/>
      <c r="G50" s="141"/>
      <c r="H50" s="141">
        <f>'SIGN 1'!Z76</f>
        <v>1</v>
      </c>
      <c r="I50" s="141">
        <f>'SIGN 2'!Z78</f>
        <v>0</v>
      </c>
      <c r="J50" s="141">
        <f>'SIGN 3'!Z95</f>
        <v>1</v>
      </c>
      <c r="K50" s="141"/>
      <c r="L50" s="142"/>
      <c r="M50" s="142">
        <f t="shared" si="5"/>
        <v>2</v>
      </c>
      <c r="N50" s="142"/>
      <c r="O50" s="141"/>
      <c r="P50" s="143">
        <f>'SIGN 1'!Z3</f>
        <v>630</v>
      </c>
      <c r="Q50" s="144">
        <f>'SIGN 1'!Z1</f>
        <v>89706</v>
      </c>
      <c r="R50" s="145">
        <f t="shared" si="6"/>
        <v>2</v>
      </c>
      <c r="S50" s="141" t="str">
        <f>'SIGN 1'!Z14</f>
        <v>EACH</v>
      </c>
      <c r="T50" s="146" t="str">
        <f>'SIGN 1'!Z4</f>
        <v>REMOVAL OF OVERHEAD SIGN SUPPORT AND DISPOSAL, TYPE TC-12.30</v>
      </c>
      <c r="U50" s="147"/>
      <c r="Z50" s="149"/>
    </row>
    <row r="51" spans="2:26" s="148" customFormat="1" ht="12.75" customHeight="1" x14ac:dyDescent="0.2">
      <c r="B51" s="141"/>
      <c r="C51" s="141"/>
      <c r="D51" s="141"/>
      <c r="E51" s="141"/>
      <c r="F51" s="141"/>
      <c r="G51" s="141"/>
      <c r="H51" s="141">
        <f>'SIGN 1'!AA76</f>
        <v>4</v>
      </c>
      <c r="I51" s="141">
        <f>'SIGN 2'!AA78</f>
        <v>0</v>
      </c>
      <c r="J51" s="141">
        <f>'SIGN 3'!AA95</f>
        <v>1</v>
      </c>
      <c r="K51" s="141"/>
      <c r="L51" s="142"/>
      <c r="M51" s="142">
        <f t="shared" si="5"/>
        <v>5</v>
      </c>
      <c r="N51" s="142"/>
      <c r="O51" s="141"/>
      <c r="P51" s="143">
        <f>'SIGN 1'!AA3</f>
        <v>630</v>
      </c>
      <c r="Q51" s="144">
        <f>'SIGN 1'!AA1</f>
        <v>89802</v>
      </c>
      <c r="R51" s="145">
        <f t="shared" si="6"/>
        <v>5</v>
      </c>
      <c r="S51" s="141" t="str">
        <f>'SIGN 1'!AA14</f>
        <v>EACH</v>
      </c>
      <c r="T51" s="146" t="str">
        <f>'SIGN 1'!AA4</f>
        <v>REMOVAL OF OVERHEAD SIGN SUPPORT AND DISPOSAL, TYPE TC-7.65</v>
      </c>
      <c r="U51" s="147"/>
      <c r="Z51" s="149"/>
    </row>
    <row r="52" spans="2:26" s="148" customFormat="1" ht="12.75" customHeight="1" x14ac:dyDescent="0.2">
      <c r="B52" s="141"/>
      <c r="C52" s="141"/>
      <c r="D52" s="141"/>
      <c r="E52" s="141"/>
      <c r="F52" s="141"/>
      <c r="G52" s="141"/>
      <c r="H52" s="141"/>
      <c r="I52" s="141"/>
      <c r="J52" s="141"/>
      <c r="K52" s="141"/>
      <c r="L52" s="142" t="str">
        <f>'[3]FRA-70 4B'!$X$36</f>
        <v>LS</v>
      </c>
      <c r="M52" s="142" t="str">
        <f t="shared" si="5"/>
        <v>LS</v>
      </c>
      <c r="N52" s="142"/>
      <c r="O52" s="141"/>
      <c r="P52" s="143">
        <v>630</v>
      </c>
      <c r="Q52" s="144">
        <v>95000</v>
      </c>
      <c r="R52" s="145" t="s">
        <v>354</v>
      </c>
      <c r="S52" s="141"/>
      <c r="T52" s="146" t="s">
        <v>353</v>
      </c>
      <c r="U52" s="147">
        <v>445</v>
      </c>
      <c r="Z52" s="149"/>
    </row>
    <row r="53" spans="2:26" ht="12.75" customHeight="1" x14ac:dyDescent="0.2">
      <c r="B53" s="170"/>
      <c r="C53" s="170"/>
      <c r="D53" s="170"/>
      <c r="E53" s="170"/>
      <c r="F53" s="170"/>
      <c r="G53" s="170"/>
      <c r="H53" s="170"/>
      <c r="I53" s="170"/>
      <c r="J53" s="170"/>
      <c r="K53" s="170"/>
      <c r="L53" s="166"/>
      <c r="M53" s="142">
        <f t="shared" si="5"/>
        <v>0</v>
      </c>
      <c r="N53" s="142"/>
      <c r="O53" s="141"/>
      <c r="P53" s="143"/>
      <c r="Q53" s="144"/>
      <c r="R53" s="145"/>
      <c r="S53" s="170"/>
      <c r="T53" s="163"/>
      <c r="U53" s="171"/>
      <c r="Z53" s="165"/>
    </row>
    <row r="54" spans="2:26" s="148" customFormat="1" ht="12.75" customHeight="1" x14ac:dyDescent="0.2">
      <c r="B54" s="141"/>
      <c r="C54" s="141"/>
      <c r="D54" s="141"/>
      <c r="E54" s="141"/>
      <c r="F54" s="141">
        <f>'PAVT MARK 4'!H74</f>
        <v>400</v>
      </c>
      <c r="G54" s="141"/>
      <c r="H54" s="141"/>
      <c r="I54" s="141"/>
      <c r="J54" s="141"/>
      <c r="K54" s="141"/>
      <c r="L54" s="142"/>
      <c r="M54" s="142">
        <f t="shared" si="5"/>
        <v>400</v>
      </c>
      <c r="N54" s="142"/>
      <c r="O54" s="141"/>
      <c r="P54" s="174">
        <f>'PAVT MARK 1'!H4</f>
        <v>644</v>
      </c>
      <c r="Q54" s="144">
        <f>'PAVT MARK 1'!H1</f>
        <v>720</v>
      </c>
      <c r="R54" s="145">
        <f>SUM(B54:K54)</f>
        <v>400</v>
      </c>
      <c r="S54" s="141" t="str">
        <f>'PAVT MARK 1'!H15</f>
        <v>FT</v>
      </c>
      <c r="T54" s="146" t="str">
        <f>'PAVT MARK 1'!H5</f>
        <v>CHEVRON MARKING</v>
      </c>
      <c r="U54" s="147"/>
      <c r="Z54" s="149"/>
    </row>
    <row r="55" spans="2:26" s="148" customFormat="1" ht="12.75" customHeight="1" x14ac:dyDescent="0.2">
      <c r="B55" s="172"/>
      <c r="C55" s="172"/>
      <c r="D55" s="141">
        <f>'MOT RESTORATION (NOTE ON TN002)'!G76</f>
        <v>80</v>
      </c>
      <c r="E55" s="141"/>
      <c r="F55" s="141"/>
      <c r="G55" s="141"/>
      <c r="H55" s="172"/>
      <c r="I55" s="141"/>
      <c r="J55" s="141"/>
      <c r="K55" s="141"/>
      <c r="L55" s="142"/>
      <c r="M55" s="142">
        <f t="shared" si="5"/>
        <v>80</v>
      </c>
      <c r="N55" s="142"/>
      <c r="O55" s="141"/>
      <c r="P55" s="174">
        <f>'MOT RESTORATION (NOTE ON TN002)'!G4</f>
        <v>644</v>
      </c>
      <c r="Q55" s="144">
        <f>'MOT RESTORATION (NOTE ON TN002)'!G1</f>
        <v>1200</v>
      </c>
      <c r="R55" s="145">
        <f>SUM(B55:K55)</f>
        <v>80</v>
      </c>
      <c r="S55" s="141" t="str">
        <f>'MOT RESTORATION (NOTE ON TN002)'!G15</f>
        <v>FT</v>
      </c>
      <c r="T55" s="146" t="str">
        <f>'MOT RESTORATION (NOTE ON TN002)'!G5</f>
        <v>PARKING LOT STALL MARKING</v>
      </c>
      <c r="U55" s="147"/>
      <c r="Z55" s="149"/>
    </row>
    <row r="56" spans="2:26" s="148" customFormat="1" ht="12.75" customHeight="1" x14ac:dyDescent="0.2">
      <c r="B56" s="172"/>
      <c r="C56" s="172"/>
      <c r="D56" s="141">
        <f>'MOT RESTORATION (NOTE ON TN002)'!H76</f>
        <v>4</v>
      </c>
      <c r="E56" s="141"/>
      <c r="F56" s="141">
        <f>'PAVT MARK 4'!I74</f>
        <v>16</v>
      </c>
      <c r="G56" s="141"/>
      <c r="H56" s="172"/>
      <c r="I56" s="141"/>
      <c r="J56" s="141"/>
      <c r="K56" s="141"/>
      <c r="L56" s="142"/>
      <c r="M56" s="142">
        <f t="shared" si="5"/>
        <v>20</v>
      </c>
      <c r="N56" s="142"/>
      <c r="O56" s="141"/>
      <c r="P56" s="141">
        <f>'PAVT MARK 1'!I4</f>
        <v>644</v>
      </c>
      <c r="Q56" s="144">
        <f>'PAVT MARK 1'!I1</f>
        <v>1300</v>
      </c>
      <c r="R56" s="145">
        <f>SUM(B56:K56)</f>
        <v>20</v>
      </c>
      <c r="S56" s="141" t="str">
        <f>'PAVT MARK 1'!I15</f>
        <v>EACH</v>
      </c>
      <c r="T56" s="146" t="str">
        <f>'PAVT MARK 1'!I5</f>
        <v>LANE ARROW</v>
      </c>
      <c r="U56" s="147"/>
      <c r="Z56" s="149"/>
    </row>
    <row r="57" spans="2:26" s="148" customFormat="1" ht="12.75" customHeight="1" x14ac:dyDescent="0.2">
      <c r="B57" s="141"/>
      <c r="C57" s="141"/>
      <c r="D57" s="141"/>
      <c r="E57" s="141"/>
      <c r="F57" s="141">
        <f>'PAVT MARK 4'!J74</f>
        <v>2</v>
      </c>
      <c r="G57" s="141"/>
      <c r="H57" s="141"/>
      <c r="I57" s="141"/>
      <c r="J57" s="141"/>
      <c r="K57" s="141"/>
      <c r="L57" s="142"/>
      <c r="M57" s="142">
        <f t="shared" si="5"/>
        <v>2</v>
      </c>
      <c r="N57" s="142"/>
      <c r="O57" s="141"/>
      <c r="P57" s="143">
        <f>'PAVT MARK 1'!J4</f>
        <v>644</v>
      </c>
      <c r="Q57" s="144">
        <f>'PAVT MARK 1'!J1</f>
        <v>1350</v>
      </c>
      <c r="R57" s="145">
        <f>SUM(B57:K57)</f>
        <v>2</v>
      </c>
      <c r="S57" s="141" t="str">
        <f>'PAVT MARK 1'!J15</f>
        <v>EACH</v>
      </c>
      <c r="T57" s="146" t="str">
        <f>'PAVT MARK 1'!J5</f>
        <v>LANE REDUCTION ARROW</v>
      </c>
      <c r="U57" s="147"/>
      <c r="Z57" s="149"/>
    </row>
    <row r="58" spans="2:26" s="148" customFormat="1" ht="12.75" customHeight="1" x14ac:dyDescent="0.2">
      <c r="B58" s="141"/>
      <c r="C58" s="141"/>
      <c r="D58" s="141"/>
      <c r="E58" s="141"/>
      <c r="F58" s="141">
        <f>'PAVT MARK 4'!K74</f>
        <v>8</v>
      </c>
      <c r="G58" s="141"/>
      <c r="H58" s="141"/>
      <c r="I58" s="141"/>
      <c r="J58" s="141"/>
      <c r="K58" s="141"/>
      <c r="L58" s="142"/>
      <c r="M58" s="142">
        <f t="shared" si="5"/>
        <v>8</v>
      </c>
      <c r="N58" s="142"/>
      <c r="O58" s="141"/>
      <c r="P58" s="143">
        <f>'PAVT MARK 1'!Q4</f>
        <v>644</v>
      </c>
      <c r="Q58" s="144">
        <f>'PAVT MARK 1'!K1</f>
        <v>1630</v>
      </c>
      <c r="R58" s="145">
        <f>SUM(B58:K58)</f>
        <v>8</v>
      </c>
      <c r="S58" s="141" t="str">
        <f>'PAVT MARK 1'!K15</f>
        <v>EACH</v>
      </c>
      <c r="T58" s="146" t="str">
        <f>'PAVT MARK 1'!K5</f>
        <v>BIKE LANE SYMBOL MARKING</v>
      </c>
      <c r="U58" s="147"/>
      <c r="Z58" s="149"/>
    </row>
    <row r="59" spans="2:26" s="148" customFormat="1" ht="12.75" customHeight="1" x14ac:dyDescent="0.2">
      <c r="B59" s="172"/>
      <c r="C59" s="172"/>
      <c r="D59" s="141"/>
      <c r="E59" s="141"/>
      <c r="F59" s="141"/>
      <c r="G59" s="141"/>
      <c r="H59" s="172"/>
      <c r="I59" s="141"/>
      <c r="J59" s="141"/>
      <c r="K59" s="141"/>
      <c r="L59" s="142"/>
      <c r="M59" s="142">
        <f t="shared" si="5"/>
        <v>0</v>
      </c>
      <c r="N59" s="142"/>
      <c r="O59" s="141"/>
      <c r="P59" s="143"/>
      <c r="Q59" s="144"/>
      <c r="R59" s="145"/>
      <c r="S59" s="141"/>
      <c r="T59" s="146"/>
      <c r="U59" s="147"/>
      <c r="Z59" s="149"/>
    </row>
    <row r="60" spans="2:26" s="148" customFormat="1" ht="12.75" customHeight="1" x14ac:dyDescent="0.2">
      <c r="B60" s="172"/>
      <c r="C60" s="172"/>
      <c r="D60" s="141"/>
      <c r="E60" s="141"/>
      <c r="F60" s="141">
        <f>'PAVT MARK 4'!L74</f>
        <v>1</v>
      </c>
      <c r="G60" s="141"/>
      <c r="H60" s="172"/>
      <c r="I60" s="141"/>
      <c r="J60" s="141"/>
      <c r="K60" s="141"/>
      <c r="L60" s="142"/>
      <c r="M60" s="142">
        <f t="shared" si="5"/>
        <v>1</v>
      </c>
      <c r="N60" s="142"/>
      <c r="O60" s="141"/>
      <c r="P60" s="174">
        <f>'PAVT MARK 1'!L4</f>
        <v>644</v>
      </c>
      <c r="Q60" s="144">
        <f>'PAVT MARK 1'!L1</f>
        <v>50100</v>
      </c>
      <c r="R60" s="145">
        <f>SUM(B60:K60)</f>
        <v>1</v>
      </c>
      <c r="S60" s="141" t="str">
        <f>'PAVT MARK 1'!L15</f>
        <v>EACH</v>
      </c>
      <c r="T60" s="146" t="str">
        <f>'PAVT MARK 1'!L5</f>
        <v>PAVEMENT MARKING, MISC.: BIKE DETECTOR MARKING</v>
      </c>
      <c r="U60" s="169">
        <f>'[1]CADD Sheets'!$A$2276</f>
        <v>403</v>
      </c>
      <c r="Z60" s="149"/>
    </row>
    <row r="61" spans="2:26" s="148" customFormat="1" ht="12.75" customHeight="1" x14ac:dyDescent="0.2">
      <c r="B61" s="141"/>
      <c r="C61" s="141"/>
      <c r="D61" s="141">
        <f>'MOT RESTORATION (NOTE ON TN002)'!I76</f>
        <v>355</v>
      </c>
      <c r="E61" s="141"/>
      <c r="F61" s="141">
        <f>'PAVT MARK 4'!M74</f>
        <v>150</v>
      </c>
      <c r="G61" s="141"/>
      <c r="H61" s="141"/>
      <c r="I61" s="141"/>
      <c r="J61" s="141"/>
      <c r="K61" s="141"/>
      <c r="L61" s="142"/>
      <c r="M61" s="142">
        <f t="shared" si="5"/>
        <v>505</v>
      </c>
      <c r="N61" s="142"/>
      <c r="O61" s="141"/>
      <c r="P61" s="143">
        <f>'PAVT MARK 1'!M4</f>
        <v>644</v>
      </c>
      <c r="Q61" s="144">
        <f>'PAVT MARK 1'!M1</f>
        <v>50300</v>
      </c>
      <c r="R61" s="145">
        <f>SUM(B61:K61)</f>
        <v>505</v>
      </c>
      <c r="S61" s="141" t="str">
        <f>'PAVT MARK 1'!M15</f>
        <v>FT</v>
      </c>
      <c r="T61" s="146" t="str">
        <f>'PAVT MARK 1'!M5</f>
        <v>PAVEMENT MARKING, MISC.: BIKE LANE DOTTED LINE, 5"</v>
      </c>
      <c r="U61" s="169">
        <f>'[1]CADD Sheets'!$A$2276</f>
        <v>403</v>
      </c>
      <c r="Z61" s="149"/>
    </row>
    <row r="62" spans="2:26" s="148" customFormat="1" ht="12.75" customHeight="1" x14ac:dyDescent="0.2">
      <c r="B62" s="141"/>
      <c r="C62" s="141"/>
      <c r="D62" s="141">
        <f>'MOT RESTORATION (NOTE ON TN002)'!J76</f>
        <v>225</v>
      </c>
      <c r="E62" s="141"/>
      <c r="F62" s="141">
        <f>'PAVT MARK 4'!N74</f>
        <v>359</v>
      </c>
      <c r="G62" s="141"/>
      <c r="H62" s="141"/>
      <c r="I62" s="141"/>
      <c r="J62" s="141"/>
      <c r="K62" s="141"/>
      <c r="L62" s="142"/>
      <c r="M62" s="142">
        <f t="shared" si="5"/>
        <v>584</v>
      </c>
      <c r="N62" s="142"/>
      <c r="O62" s="141"/>
      <c r="P62" s="143">
        <f>'PAVT MARK 1'!N4</f>
        <v>644</v>
      </c>
      <c r="Q62" s="144">
        <f>'PAVT MARK 1'!N1</f>
        <v>50300</v>
      </c>
      <c r="R62" s="145">
        <f>SUM(B62:K62)</f>
        <v>584</v>
      </c>
      <c r="S62" s="141" t="str">
        <f>'PAVT MARK 1'!N15</f>
        <v>FT</v>
      </c>
      <c r="T62" s="146" t="str">
        <f>'PAVT MARK 1'!N5</f>
        <v>PAVEMENT MARKING, MISC.: CHANNELIZING LINE, 10"</v>
      </c>
      <c r="U62" s="169">
        <f>'[1]CADD Sheets'!$A$2276</f>
        <v>403</v>
      </c>
      <c r="Z62" s="149"/>
    </row>
    <row r="63" spans="2:26" s="148" customFormat="1" ht="12.75" customHeight="1" x14ac:dyDescent="0.2">
      <c r="B63" s="141"/>
      <c r="C63" s="141"/>
      <c r="D63" s="141">
        <f>'MOT RESTORATION (NOTE ON TN002)'!K76</f>
        <v>48</v>
      </c>
      <c r="E63" s="141"/>
      <c r="F63" s="141">
        <f>'PAVT MARK 4'!O74</f>
        <v>157</v>
      </c>
      <c r="G63" s="141"/>
      <c r="H63" s="141"/>
      <c r="I63" s="141"/>
      <c r="J63" s="141"/>
      <c r="K63" s="141"/>
      <c r="L63" s="142"/>
      <c r="M63" s="142">
        <f t="shared" si="5"/>
        <v>205</v>
      </c>
      <c r="N63" s="142"/>
      <c r="O63" s="141"/>
      <c r="P63" s="143">
        <f>'PAVT MARK 1'!O4</f>
        <v>644</v>
      </c>
      <c r="Q63" s="144">
        <f>'PAVT MARK 1'!O1</f>
        <v>50300</v>
      </c>
      <c r="R63" s="145">
        <f>SUM(B63:K63)</f>
        <v>205</v>
      </c>
      <c r="S63" s="141" t="str">
        <f>'PAVT MARK 1'!O15</f>
        <v>FT</v>
      </c>
      <c r="T63" s="146" t="str">
        <f>'PAVT MARK 1'!O5</f>
        <v>PAVEMENT MARKING, MISC.: STOP LINE, 20"</v>
      </c>
      <c r="U63" s="169">
        <f>'[1]CADD Sheets'!$A$2276</f>
        <v>403</v>
      </c>
      <c r="Z63" s="149"/>
    </row>
    <row r="64" spans="2:26" s="148" customFormat="1" ht="12.75" customHeight="1" x14ac:dyDescent="0.2">
      <c r="B64" s="141"/>
      <c r="C64" s="141"/>
      <c r="D64" s="141">
        <f>'MOT RESTORATION (NOTE ON TN002)'!L76</f>
        <v>206</v>
      </c>
      <c r="E64" s="141"/>
      <c r="F64" s="141">
        <f>'PAVT MARK 4'!P74</f>
        <v>38</v>
      </c>
      <c r="G64" s="141"/>
      <c r="H64" s="141"/>
      <c r="I64" s="141"/>
      <c r="J64" s="141"/>
      <c r="K64" s="141"/>
      <c r="L64" s="142"/>
      <c r="M64" s="142">
        <f t="shared" si="5"/>
        <v>244</v>
      </c>
      <c r="N64" s="142"/>
      <c r="O64" s="141"/>
      <c r="P64" s="143">
        <f>'PAVT MARK 1'!P4</f>
        <v>644</v>
      </c>
      <c r="Q64" s="141">
        <f>'PAVT MARK 1'!P1</f>
        <v>50300</v>
      </c>
      <c r="R64" s="145">
        <f>SUM(B64:K64)</f>
        <v>244</v>
      </c>
      <c r="S64" s="141" t="str">
        <f>'PAVT MARK 4'!P15</f>
        <v>FT</v>
      </c>
      <c r="T64" s="146" t="str">
        <f>'PAVT MARK 4'!P5</f>
        <v>PAVEMENT MARKING, MISC.: TRANSVERSE / DIAGONAL LINE, 20"</v>
      </c>
      <c r="U64" s="169">
        <f>'[1]CADD Sheets'!$A$2276</f>
        <v>403</v>
      </c>
      <c r="Z64" s="149"/>
    </row>
    <row r="65" spans="2:26" s="148" customFormat="1" ht="12.75" customHeight="1" x14ac:dyDescent="0.2">
      <c r="B65" s="141"/>
      <c r="C65" s="141"/>
      <c r="D65" s="141"/>
      <c r="E65" s="141"/>
      <c r="F65" s="141"/>
      <c r="G65" s="141"/>
      <c r="H65" s="141"/>
      <c r="I65" s="141"/>
      <c r="J65" s="141"/>
      <c r="K65" s="141"/>
      <c r="L65" s="142"/>
      <c r="M65" s="142">
        <f t="shared" si="5"/>
        <v>0</v>
      </c>
      <c r="N65" s="142"/>
      <c r="O65" s="141"/>
      <c r="P65" s="143"/>
      <c r="Q65" s="141"/>
      <c r="R65" s="145"/>
      <c r="S65" s="141"/>
      <c r="T65" s="146"/>
      <c r="U65" s="169"/>
      <c r="Z65" s="149"/>
    </row>
    <row r="66" spans="2:26" s="148" customFormat="1" ht="12.75" customHeight="1" x14ac:dyDescent="0.2">
      <c r="B66" s="178"/>
      <c r="C66" s="178"/>
      <c r="D66" s="178">
        <f>'MOT RESTORATION (NOTE ON TN002)'!M76</f>
        <v>0.32</v>
      </c>
      <c r="E66" s="141"/>
      <c r="F66" s="178">
        <f>'PAVT MARK 4'!Q74</f>
        <v>0.61</v>
      </c>
      <c r="G66" s="178"/>
      <c r="H66" s="178"/>
      <c r="I66" s="178"/>
      <c r="J66" s="178"/>
      <c r="K66" s="178"/>
      <c r="L66" s="179"/>
      <c r="M66" s="179">
        <f>R66</f>
        <v>0.92999999999999994</v>
      </c>
      <c r="N66" s="179"/>
      <c r="O66" s="141"/>
      <c r="P66" s="143">
        <f>'PAVT MARK 1'!Q4</f>
        <v>644</v>
      </c>
      <c r="Q66" s="144">
        <f>'PAVT MARK 1'!Q1</f>
        <v>50400</v>
      </c>
      <c r="R66" s="180">
        <f>SUM(B66:K66)</f>
        <v>0.92999999999999994</v>
      </c>
      <c r="S66" s="141" t="s">
        <v>28</v>
      </c>
      <c r="T66" s="146" t="str">
        <f>'PAVT MARK 1'!Q5</f>
        <v>PAVEMENT MARKING, MISC.: EDGE LINE, 5"</v>
      </c>
      <c r="U66" s="169">
        <f>'[1]CADD Sheets'!$A$2276</f>
        <v>403</v>
      </c>
      <c r="Z66" s="149"/>
    </row>
    <row r="67" spans="2:26" s="148" customFormat="1" ht="12.75" customHeight="1" x14ac:dyDescent="0.2">
      <c r="B67" s="178"/>
      <c r="C67" s="178"/>
      <c r="D67" s="178">
        <f>'MOT RESTORATION (NOTE ON TN002)'!N76</f>
        <v>0.44</v>
      </c>
      <c r="E67" s="141"/>
      <c r="F67" s="178">
        <f>'PAVT MARK 4'!R74</f>
        <v>0.48</v>
      </c>
      <c r="G67" s="178"/>
      <c r="H67" s="178"/>
      <c r="I67" s="178"/>
      <c r="J67" s="178"/>
      <c r="K67" s="178"/>
      <c r="L67" s="179"/>
      <c r="M67" s="179">
        <f t="shared" ref="M67:M70" si="7">R67</f>
        <v>0.91999999999999993</v>
      </c>
      <c r="N67" s="179"/>
      <c r="O67" s="178"/>
      <c r="P67" s="143">
        <f>'PAVT MARK 1'!R4</f>
        <v>644</v>
      </c>
      <c r="Q67" s="144">
        <f>'PAVT MARK 1'!R1</f>
        <v>50400</v>
      </c>
      <c r="R67" s="180">
        <f>SUM(B67:K67)</f>
        <v>0.91999999999999993</v>
      </c>
      <c r="S67" s="141" t="s">
        <v>28</v>
      </c>
      <c r="T67" s="146" t="str">
        <f>'PAVT MARK 1'!R5</f>
        <v>PAVEMENT MARKING, MISC.: LANE LINE, 5"</v>
      </c>
      <c r="U67" s="169">
        <f>'[1]CADD Sheets'!$A$2276</f>
        <v>403</v>
      </c>
      <c r="Z67" s="149"/>
    </row>
    <row r="68" spans="2:26" s="148" customFormat="1" ht="12.75" customHeight="1" x14ac:dyDescent="0.2">
      <c r="B68" s="141"/>
      <c r="C68" s="141"/>
      <c r="D68" s="141"/>
      <c r="E68" s="141"/>
      <c r="F68" s="141"/>
      <c r="G68" s="141"/>
      <c r="H68" s="141"/>
      <c r="I68" s="141"/>
      <c r="J68" s="141"/>
      <c r="K68" s="141"/>
      <c r="L68" s="142"/>
      <c r="M68" s="179">
        <f t="shared" si="7"/>
        <v>0</v>
      </c>
      <c r="N68" s="142"/>
      <c r="O68" s="141"/>
      <c r="P68" s="143"/>
      <c r="Q68" s="144"/>
      <c r="R68" s="180"/>
      <c r="S68" s="141"/>
      <c r="T68" s="146"/>
      <c r="U68" s="169"/>
      <c r="Z68" s="149"/>
    </row>
    <row r="69" spans="2:26" s="148" customFormat="1" ht="12.75" customHeight="1" x14ac:dyDescent="0.2">
      <c r="B69" s="181"/>
      <c r="C69" s="181"/>
      <c r="D69" s="178">
        <f>'MOT RESTORATION (NOTE ON TN002)'!O76</f>
        <v>0.01</v>
      </c>
      <c r="E69" s="178"/>
      <c r="F69" s="178"/>
      <c r="G69" s="178">
        <f>'PAVT MARK 5'!H77</f>
        <v>0.3</v>
      </c>
      <c r="H69" s="181"/>
      <c r="I69" s="178"/>
      <c r="J69" s="178"/>
      <c r="K69" s="178"/>
      <c r="L69" s="179"/>
      <c r="M69" s="179">
        <f t="shared" si="7"/>
        <v>0.31</v>
      </c>
      <c r="N69" s="179"/>
      <c r="O69" s="179"/>
      <c r="P69" s="141">
        <f>'PAVT MARK 5'!H4</f>
        <v>645</v>
      </c>
      <c r="Q69" s="144">
        <f>'PAVT MARK 5'!H1</f>
        <v>90000</v>
      </c>
      <c r="R69" s="180">
        <f>SUM(B69:K69)</f>
        <v>0.31</v>
      </c>
      <c r="S69" s="141" t="s">
        <v>28</v>
      </c>
      <c r="T69" s="173" t="str">
        <f>'PAVT MARK 5'!H5</f>
        <v>PAVEMENT MARKING, MISC.: EDGE LINE, 5", TYPE A1, WITH CONTRAST</v>
      </c>
      <c r="U69" s="169">
        <f>'[1]CADD Sheets'!$A$2276</f>
        <v>403</v>
      </c>
      <c r="Z69" s="149"/>
    </row>
    <row r="70" spans="2:26" s="148" customFormat="1" ht="12.75" customHeight="1" x14ac:dyDescent="0.2">
      <c r="B70" s="181"/>
      <c r="C70" s="181"/>
      <c r="D70" s="178">
        <f>'MOT RESTORATION (NOTE ON TN002)'!P76</f>
        <v>0.01</v>
      </c>
      <c r="E70" s="178"/>
      <c r="F70" s="178"/>
      <c r="G70" s="178">
        <f>'PAVT MARK 5'!I77</f>
        <v>0.11</v>
      </c>
      <c r="H70" s="181"/>
      <c r="I70" s="178"/>
      <c r="J70" s="178"/>
      <c r="K70" s="178"/>
      <c r="L70" s="179"/>
      <c r="M70" s="179">
        <f t="shared" si="7"/>
        <v>0.12</v>
      </c>
      <c r="N70" s="179"/>
      <c r="O70" s="179"/>
      <c r="P70" s="141">
        <f>'PAVT MARK 5'!I4</f>
        <v>645</v>
      </c>
      <c r="Q70" s="144">
        <f>'PAVT MARK 5'!I1</f>
        <v>90000</v>
      </c>
      <c r="R70" s="180">
        <f>SUM(B70:K70)</f>
        <v>0.12</v>
      </c>
      <c r="S70" s="141" t="s">
        <v>28</v>
      </c>
      <c r="T70" s="173" t="str">
        <f>'PAVT MARK 5'!I5</f>
        <v>PAVEMENT MARKING, MISC.: LANE LINE, 5", TYPE A1, WITH CONTRAST</v>
      </c>
      <c r="U70" s="169">
        <f>'[1]CADD Sheets'!$A$2276</f>
        <v>403</v>
      </c>
      <c r="Z70" s="149"/>
    </row>
    <row r="71" spans="2:26" s="148" customFormat="1" ht="12.75" customHeight="1" x14ac:dyDescent="0.2">
      <c r="B71" s="172"/>
      <c r="C71" s="172"/>
      <c r="D71" s="141"/>
      <c r="E71" s="141"/>
      <c r="F71" s="141"/>
      <c r="G71" s="141">
        <f>'PAVT MARK 5'!J77</f>
        <v>239</v>
      </c>
      <c r="H71" s="172"/>
      <c r="I71" s="141"/>
      <c r="J71" s="141"/>
      <c r="K71" s="141"/>
      <c r="L71" s="142"/>
      <c r="M71" s="142">
        <f t="shared" ref="M71:M76" si="8">R71</f>
        <v>239</v>
      </c>
      <c r="N71" s="142"/>
      <c r="O71" s="142"/>
      <c r="P71" s="141">
        <f>'PAVT MARK 5'!J4</f>
        <v>645</v>
      </c>
      <c r="Q71" s="144">
        <f>'PAVT MARK 5'!J1</f>
        <v>98000</v>
      </c>
      <c r="R71" s="145">
        <f>SUM(B71:K71)</f>
        <v>239</v>
      </c>
      <c r="S71" s="141" t="str">
        <f>'PAVT MARK 5'!J15</f>
        <v>FT</v>
      </c>
      <c r="T71" s="173" t="str">
        <f>'PAVT MARK 5'!J5</f>
        <v>PAVEMENT MARKING, MISC.: CHANNELIZING LINE, 10", TYPE A1, WITH CONTRAST</v>
      </c>
      <c r="U71" s="169">
        <f>'[1]CADD Sheets'!$A$2276</f>
        <v>403</v>
      </c>
      <c r="Z71" s="149"/>
    </row>
    <row r="72" spans="2:26" s="148" customFormat="1" ht="12.75" customHeight="1" x14ac:dyDescent="0.2">
      <c r="B72" s="172"/>
      <c r="C72" s="172"/>
      <c r="D72" s="141"/>
      <c r="E72" s="141"/>
      <c r="F72" s="141"/>
      <c r="G72" s="141"/>
      <c r="H72" s="172"/>
      <c r="I72" s="141"/>
      <c r="J72" s="141"/>
      <c r="K72" s="141"/>
      <c r="L72" s="142"/>
      <c r="M72" s="142">
        <f t="shared" si="8"/>
        <v>0</v>
      </c>
      <c r="N72" s="142"/>
      <c r="O72" s="142"/>
      <c r="P72" s="141"/>
      <c r="Q72" s="144"/>
      <c r="R72" s="145"/>
      <c r="S72" s="141"/>
      <c r="T72" s="173"/>
      <c r="U72" s="169"/>
      <c r="Z72" s="149"/>
    </row>
    <row r="73" spans="2:26" s="148" customFormat="1" ht="12.75" customHeight="1" x14ac:dyDescent="0.2">
      <c r="B73" s="142"/>
      <c r="C73" s="142"/>
      <c r="D73" s="142">
        <f>'MOT RESTORATION (NOTE ON TN002)'!Q76</f>
        <v>6</v>
      </c>
      <c r="E73" s="142"/>
      <c r="F73" s="142"/>
      <c r="G73" s="142"/>
      <c r="H73" s="142"/>
      <c r="I73" s="142"/>
      <c r="J73" s="142"/>
      <c r="K73" s="142"/>
      <c r="L73" s="142"/>
      <c r="M73" s="142">
        <f t="shared" si="8"/>
        <v>6</v>
      </c>
      <c r="N73" s="142"/>
      <c r="O73" s="142"/>
      <c r="P73" s="182">
        <f>'MOT RESTORATION (NOTE ON TN002)'!Q4</f>
        <v>646</v>
      </c>
      <c r="Q73" s="141">
        <f>'MOT RESTORATION (NOTE ON TN002)'!Q1</f>
        <v>20300</v>
      </c>
      <c r="R73" s="145">
        <f>SUM(B73:K73)</f>
        <v>6</v>
      </c>
      <c r="S73" s="141" t="str">
        <f>'MOT RESTORATION (NOTE ON TN002)'!Q15</f>
        <v>EACH</v>
      </c>
      <c r="T73" s="146" t="str">
        <f>'MOT RESTORATION (NOTE ON TN002)'!Q5</f>
        <v>LANE ARROW</v>
      </c>
      <c r="U73" s="150"/>
      <c r="Z73" s="149"/>
    </row>
    <row r="74" spans="2:26" s="148" customFormat="1" ht="12.75" customHeight="1" x14ac:dyDescent="0.2">
      <c r="B74" s="172"/>
      <c r="C74" s="172"/>
      <c r="D74" s="141"/>
      <c r="E74" s="141"/>
      <c r="F74" s="141"/>
      <c r="G74" s="141"/>
      <c r="H74" s="172"/>
      <c r="I74" s="141"/>
      <c r="J74" s="141"/>
      <c r="K74" s="141"/>
      <c r="L74" s="142"/>
      <c r="M74" s="142">
        <f t="shared" si="8"/>
        <v>0</v>
      </c>
      <c r="N74" s="142"/>
      <c r="O74" s="142"/>
      <c r="P74" s="141"/>
      <c r="Q74" s="144"/>
      <c r="R74" s="145"/>
      <c r="S74" s="141"/>
      <c r="T74" s="173"/>
      <c r="U74" s="169"/>
      <c r="Z74" s="149"/>
    </row>
    <row r="75" spans="2:26" s="148" customFormat="1" ht="12.75" customHeight="1" x14ac:dyDescent="0.2">
      <c r="B75" s="172"/>
      <c r="C75" s="172"/>
      <c r="D75" s="141"/>
      <c r="E75" s="141"/>
      <c r="F75" s="141"/>
      <c r="G75" s="141"/>
      <c r="H75" s="172"/>
      <c r="I75" s="141"/>
      <c r="J75" s="141"/>
      <c r="K75" s="141"/>
      <c r="L75" s="142"/>
      <c r="M75" s="142">
        <f t="shared" si="8"/>
        <v>0</v>
      </c>
      <c r="N75" s="142"/>
      <c r="O75" s="142"/>
      <c r="P75" s="141"/>
      <c r="Q75" s="144"/>
      <c r="R75" s="145"/>
      <c r="S75" s="141"/>
      <c r="T75" s="173"/>
      <c r="U75" s="169"/>
      <c r="Z75" s="149"/>
    </row>
    <row r="76" spans="2:26" s="148" customFormat="1" ht="12.75" customHeight="1" x14ac:dyDescent="0.2">
      <c r="B76" s="172"/>
      <c r="C76" s="172"/>
      <c r="D76" s="141"/>
      <c r="E76" s="141"/>
      <c r="F76" s="141"/>
      <c r="G76" s="141"/>
      <c r="H76" s="172"/>
      <c r="I76" s="141"/>
      <c r="J76" s="141"/>
      <c r="K76" s="141"/>
      <c r="L76" s="142"/>
      <c r="M76" s="142">
        <f t="shared" si="8"/>
        <v>0</v>
      </c>
      <c r="N76" s="142"/>
      <c r="O76" s="142"/>
      <c r="P76" s="141"/>
      <c r="Q76" s="144"/>
      <c r="R76" s="145"/>
      <c r="S76" s="141"/>
      <c r="T76" s="173"/>
      <c r="U76" s="169"/>
      <c r="Z76" s="149"/>
    </row>
  </sheetData>
  <mergeCells count="23">
    <mergeCell ref="B1:L2"/>
    <mergeCell ref="L3:L4"/>
    <mergeCell ref="C3:C4"/>
    <mergeCell ref="N3:N4"/>
    <mergeCell ref="M3:M4"/>
    <mergeCell ref="H3:H4"/>
    <mergeCell ref="I3:I4"/>
    <mergeCell ref="J3:J4"/>
    <mergeCell ref="K3:K4"/>
    <mergeCell ref="G3:G4"/>
    <mergeCell ref="M1:O2"/>
    <mergeCell ref="B3:B4"/>
    <mergeCell ref="D3:D4"/>
    <mergeCell ref="O3:O4"/>
    <mergeCell ref="F3:F4"/>
    <mergeCell ref="E3:E4"/>
    <mergeCell ref="R3:R4"/>
    <mergeCell ref="T1:T4"/>
    <mergeCell ref="P1:P4"/>
    <mergeCell ref="Q1:Q2"/>
    <mergeCell ref="R1:R2"/>
    <mergeCell ref="S1:S4"/>
    <mergeCell ref="Q3:Q4"/>
  </mergeCells>
  <pageMargins left="0.75" right="0.75" top="1" bottom="1" header="0.5" footer="0.5"/>
  <pageSetup paperSize="17" scale="67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1:AC81"/>
  <sheetViews>
    <sheetView showZeros="0" topLeftCell="A11" zoomScale="70" zoomScaleNormal="70" workbookViewId="0">
      <selection activeCell="G38" sqref="G38"/>
    </sheetView>
  </sheetViews>
  <sheetFormatPr defaultRowHeight="12.75" x14ac:dyDescent="0.2"/>
  <cols>
    <col min="1" max="1" width="8.85546875" style="38"/>
    <col min="2" max="2" width="9" style="38" customWidth="1"/>
    <col min="3" max="3" width="10.7109375" style="38" customWidth="1"/>
    <col min="4" max="4" width="26.42578125" style="38" customWidth="1"/>
    <col min="5" max="5" width="18.7109375" style="38" customWidth="1"/>
    <col min="6" max="6" width="9.85546875" style="38" customWidth="1"/>
    <col min="7" max="7" width="17.7109375" style="38" customWidth="1"/>
    <col min="8" max="8" width="14.7109375" style="38" customWidth="1"/>
    <col min="9" max="9" width="8.28515625" style="38" customWidth="1"/>
    <col min="10" max="15" width="8.28515625" style="60" customWidth="1"/>
    <col min="16" max="27" width="8.28515625" style="38" customWidth="1"/>
    <col min="28" max="28" width="8.85546875" style="38"/>
    <col min="29" max="29" width="9.42578125" style="60" customWidth="1"/>
    <col min="30" max="239" width="8.85546875" style="38"/>
    <col min="240" max="240" width="9" style="38" customWidth="1"/>
    <col min="241" max="241" width="10.7109375" style="38" customWidth="1"/>
    <col min="242" max="242" width="25.7109375" style="38" customWidth="1"/>
    <col min="243" max="243" width="19.7109375" style="38" customWidth="1"/>
    <col min="244" max="244" width="8" style="38" customWidth="1"/>
    <col min="245" max="246" width="14.7109375" style="38" customWidth="1"/>
    <col min="247" max="263" width="11.5703125" style="38" customWidth="1"/>
    <col min="264" max="495" width="8.85546875" style="38"/>
    <col min="496" max="496" width="9" style="38" customWidth="1"/>
    <col min="497" max="497" width="10.7109375" style="38" customWidth="1"/>
    <col min="498" max="498" width="25.7109375" style="38" customWidth="1"/>
    <col min="499" max="499" width="19.7109375" style="38" customWidth="1"/>
    <col min="500" max="500" width="8" style="38" customWidth="1"/>
    <col min="501" max="502" width="14.7109375" style="38" customWidth="1"/>
    <col min="503" max="519" width="11.5703125" style="38" customWidth="1"/>
    <col min="520" max="751" width="8.85546875" style="38"/>
    <col min="752" max="752" width="9" style="38" customWidth="1"/>
    <col min="753" max="753" width="10.7109375" style="38" customWidth="1"/>
    <col min="754" max="754" width="25.7109375" style="38" customWidth="1"/>
    <col min="755" max="755" width="19.7109375" style="38" customWidth="1"/>
    <col min="756" max="756" width="8" style="38" customWidth="1"/>
    <col min="757" max="758" width="14.7109375" style="38" customWidth="1"/>
    <col min="759" max="775" width="11.5703125" style="38" customWidth="1"/>
    <col min="776" max="1007" width="8.85546875" style="38"/>
    <col min="1008" max="1008" width="9" style="38" customWidth="1"/>
    <col min="1009" max="1009" width="10.7109375" style="38" customWidth="1"/>
    <col min="1010" max="1010" width="25.7109375" style="38" customWidth="1"/>
    <col min="1011" max="1011" width="19.7109375" style="38" customWidth="1"/>
    <col min="1012" max="1012" width="8" style="38" customWidth="1"/>
    <col min="1013" max="1014" width="14.7109375" style="38" customWidth="1"/>
    <col min="1015" max="1031" width="11.5703125" style="38" customWidth="1"/>
    <col min="1032" max="1263" width="8.85546875" style="38"/>
    <col min="1264" max="1264" width="9" style="38" customWidth="1"/>
    <col min="1265" max="1265" width="10.7109375" style="38" customWidth="1"/>
    <col min="1266" max="1266" width="25.7109375" style="38" customWidth="1"/>
    <col min="1267" max="1267" width="19.7109375" style="38" customWidth="1"/>
    <col min="1268" max="1268" width="8" style="38" customWidth="1"/>
    <col min="1269" max="1270" width="14.7109375" style="38" customWidth="1"/>
    <col min="1271" max="1287" width="11.5703125" style="38" customWidth="1"/>
    <col min="1288" max="1519" width="8.85546875" style="38"/>
    <col min="1520" max="1520" width="9" style="38" customWidth="1"/>
    <col min="1521" max="1521" width="10.7109375" style="38" customWidth="1"/>
    <col min="1522" max="1522" width="25.7109375" style="38" customWidth="1"/>
    <col min="1523" max="1523" width="19.7109375" style="38" customWidth="1"/>
    <col min="1524" max="1524" width="8" style="38" customWidth="1"/>
    <col min="1525" max="1526" width="14.7109375" style="38" customWidth="1"/>
    <col min="1527" max="1543" width="11.5703125" style="38" customWidth="1"/>
    <col min="1544" max="1775" width="8.85546875" style="38"/>
    <col min="1776" max="1776" width="9" style="38" customWidth="1"/>
    <col min="1777" max="1777" width="10.7109375" style="38" customWidth="1"/>
    <col min="1778" max="1778" width="25.7109375" style="38" customWidth="1"/>
    <col min="1779" max="1779" width="19.7109375" style="38" customWidth="1"/>
    <col min="1780" max="1780" width="8" style="38" customWidth="1"/>
    <col min="1781" max="1782" width="14.7109375" style="38" customWidth="1"/>
    <col min="1783" max="1799" width="11.5703125" style="38" customWidth="1"/>
    <col min="1800" max="2031" width="8.85546875" style="38"/>
    <col min="2032" max="2032" width="9" style="38" customWidth="1"/>
    <col min="2033" max="2033" width="10.7109375" style="38" customWidth="1"/>
    <col min="2034" max="2034" width="25.7109375" style="38" customWidth="1"/>
    <col min="2035" max="2035" width="19.7109375" style="38" customWidth="1"/>
    <col min="2036" max="2036" width="8" style="38" customWidth="1"/>
    <col min="2037" max="2038" width="14.7109375" style="38" customWidth="1"/>
    <col min="2039" max="2055" width="11.5703125" style="38" customWidth="1"/>
    <col min="2056" max="2287" width="8.85546875" style="38"/>
    <col min="2288" max="2288" width="9" style="38" customWidth="1"/>
    <col min="2289" max="2289" width="10.7109375" style="38" customWidth="1"/>
    <col min="2290" max="2290" width="25.7109375" style="38" customWidth="1"/>
    <col min="2291" max="2291" width="19.7109375" style="38" customWidth="1"/>
    <col min="2292" max="2292" width="8" style="38" customWidth="1"/>
    <col min="2293" max="2294" width="14.7109375" style="38" customWidth="1"/>
    <col min="2295" max="2311" width="11.5703125" style="38" customWidth="1"/>
    <col min="2312" max="2543" width="8.85546875" style="38"/>
    <col min="2544" max="2544" width="9" style="38" customWidth="1"/>
    <col min="2545" max="2545" width="10.7109375" style="38" customWidth="1"/>
    <col min="2546" max="2546" width="25.7109375" style="38" customWidth="1"/>
    <col min="2547" max="2547" width="19.7109375" style="38" customWidth="1"/>
    <col min="2548" max="2548" width="8" style="38" customWidth="1"/>
    <col min="2549" max="2550" width="14.7109375" style="38" customWidth="1"/>
    <col min="2551" max="2567" width="11.5703125" style="38" customWidth="1"/>
    <col min="2568" max="2799" width="8.85546875" style="38"/>
    <col min="2800" max="2800" width="9" style="38" customWidth="1"/>
    <col min="2801" max="2801" width="10.7109375" style="38" customWidth="1"/>
    <col min="2802" max="2802" width="25.7109375" style="38" customWidth="1"/>
    <col min="2803" max="2803" width="19.7109375" style="38" customWidth="1"/>
    <col min="2804" max="2804" width="8" style="38" customWidth="1"/>
    <col min="2805" max="2806" width="14.7109375" style="38" customWidth="1"/>
    <col min="2807" max="2823" width="11.5703125" style="38" customWidth="1"/>
    <col min="2824" max="3055" width="8.85546875" style="38"/>
    <col min="3056" max="3056" width="9" style="38" customWidth="1"/>
    <col min="3057" max="3057" width="10.7109375" style="38" customWidth="1"/>
    <col min="3058" max="3058" width="25.7109375" style="38" customWidth="1"/>
    <col min="3059" max="3059" width="19.7109375" style="38" customWidth="1"/>
    <col min="3060" max="3060" width="8" style="38" customWidth="1"/>
    <col min="3061" max="3062" width="14.7109375" style="38" customWidth="1"/>
    <col min="3063" max="3079" width="11.5703125" style="38" customWidth="1"/>
    <col min="3080" max="3311" width="8.85546875" style="38"/>
    <col min="3312" max="3312" width="9" style="38" customWidth="1"/>
    <col min="3313" max="3313" width="10.7109375" style="38" customWidth="1"/>
    <col min="3314" max="3314" width="25.7109375" style="38" customWidth="1"/>
    <col min="3315" max="3315" width="19.7109375" style="38" customWidth="1"/>
    <col min="3316" max="3316" width="8" style="38" customWidth="1"/>
    <col min="3317" max="3318" width="14.7109375" style="38" customWidth="1"/>
    <col min="3319" max="3335" width="11.5703125" style="38" customWidth="1"/>
    <col min="3336" max="3567" width="8.85546875" style="38"/>
    <col min="3568" max="3568" width="9" style="38" customWidth="1"/>
    <col min="3569" max="3569" width="10.7109375" style="38" customWidth="1"/>
    <col min="3570" max="3570" width="25.7109375" style="38" customWidth="1"/>
    <col min="3571" max="3571" width="19.7109375" style="38" customWidth="1"/>
    <col min="3572" max="3572" width="8" style="38" customWidth="1"/>
    <col min="3573" max="3574" width="14.7109375" style="38" customWidth="1"/>
    <col min="3575" max="3591" width="11.5703125" style="38" customWidth="1"/>
    <col min="3592" max="3823" width="8.85546875" style="38"/>
    <col min="3824" max="3824" width="9" style="38" customWidth="1"/>
    <col min="3825" max="3825" width="10.7109375" style="38" customWidth="1"/>
    <col min="3826" max="3826" width="25.7109375" style="38" customWidth="1"/>
    <col min="3827" max="3827" width="19.7109375" style="38" customWidth="1"/>
    <col min="3828" max="3828" width="8" style="38" customWidth="1"/>
    <col min="3829" max="3830" width="14.7109375" style="38" customWidth="1"/>
    <col min="3831" max="3847" width="11.5703125" style="38" customWidth="1"/>
    <col min="3848" max="4079" width="8.85546875" style="38"/>
    <col min="4080" max="4080" width="9" style="38" customWidth="1"/>
    <col min="4081" max="4081" width="10.7109375" style="38" customWidth="1"/>
    <col min="4082" max="4082" width="25.7109375" style="38" customWidth="1"/>
    <col min="4083" max="4083" width="19.7109375" style="38" customWidth="1"/>
    <col min="4084" max="4084" width="8" style="38" customWidth="1"/>
    <col min="4085" max="4086" width="14.7109375" style="38" customWidth="1"/>
    <col min="4087" max="4103" width="11.5703125" style="38" customWidth="1"/>
    <col min="4104" max="4335" width="8.85546875" style="38"/>
    <col min="4336" max="4336" width="9" style="38" customWidth="1"/>
    <col min="4337" max="4337" width="10.7109375" style="38" customWidth="1"/>
    <col min="4338" max="4338" width="25.7109375" style="38" customWidth="1"/>
    <col min="4339" max="4339" width="19.7109375" style="38" customWidth="1"/>
    <col min="4340" max="4340" width="8" style="38" customWidth="1"/>
    <col min="4341" max="4342" width="14.7109375" style="38" customWidth="1"/>
    <col min="4343" max="4359" width="11.5703125" style="38" customWidth="1"/>
    <col min="4360" max="4591" width="8.85546875" style="38"/>
    <col min="4592" max="4592" width="9" style="38" customWidth="1"/>
    <col min="4593" max="4593" width="10.7109375" style="38" customWidth="1"/>
    <col min="4594" max="4594" width="25.7109375" style="38" customWidth="1"/>
    <col min="4595" max="4595" width="19.7109375" style="38" customWidth="1"/>
    <col min="4596" max="4596" width="8" style="38" customWidth="1"/>
    <col min="4597" max="4598" width="14.7109375" style="38" customWidth="1"/>
    <col min="4599" max="4615" width="11.5703125" style="38" customWidth="1"/>
    <col min="4616" max="4847" width="8.85546875" style="38"/>
    <col min="4848" max="4848" width="9" style="38" customWidth="1"/>
    <col min="4849" max="4849" width="10.7109375" style="38" customWidth="1"/>
    <col min="4850" max="4850" width="25.7109375" style="38" customWidth="1"/>
    <col min="4851" max="4851" width="19.7109375" style="38" customWidth="1"/>
    <col min="4852" max="4852" width="8" style="38" customWidth="1"/>
    <col min="4853" max="4854" width="14.7109375" style="38" customWidth="1"/>
    <col min="4855" max="4871" width="11.5703125" style="38" customWidth="1"/>
    <col min="4872" max="5103" width="8.85546875" style="38"/>
    <col min="5104" max="5104" width="9" style="38" customWidth="1"/>
    <col min="5105" max="5105" width="10.7109375" style="38" customWidth="1"/>
    <col min="5106" max="5106" width="25.7109375" style="38" customWidth="1"/>
    <col min="5107" max="5107" width="19.7109375" style="38" customWidth="1"/>
    <col min="5108" max="5108" width="8" style="38" customWidth="1"/>
    <col min="5109" max="5110" width="14.7109375" style="38" customWidth="1"/>
    <col min="5111" max="5127" width="11.5703125" style="38" customWidth="1"/>
    <col min="5128" max="5359" width="8.85546875" style="38"/>
    <col min="5360" max="5360" width="9" style="38" customWidth="1"/>
    <col min="5361" max="5361" width="10.7109375" style="38" customWidth="1"/>
    <col min="5362" max="5362" width="25.7109375" style="38" customWidth="1"/>
    <col min="5363" max="5363" width="19.7109375" style="38" customWidth="1"/>
    <col min="5364" max="5364" width="8" style="38" customWidth="1"/>
    <col min="5365" max="5366" width="14.7109375" style="38" customWidth="1"/>
    <col min="5367" max="5383" width="11.5703125" style="38" customWidth="1"/>
    <col min="5384" max="5615" width="8.85546875" style="38"/>
    <col min="5616" max="5616" width="9" style="38" customWidth="1"/>
    <col min="5617" max="5617" width="10.7109375" style="38" customWidth="1"/>
    <col min="5618" max="5618" width="25.7109375" style="38" customWidth="1"/>
    <col min="5619" max="5619" width="19.7109375" style="38" customWidth="1"/>
    <col min="5620" max="5620" width="8" style="38" customWidth="1"/>
    <col min="5621" max="5622" width="14.7109375" style="38" customWidth="1"/>
    <col min="5623" max="5639" width="11.5703125" style="38" customWidth="1"/>
    <col min="5640" max="5871" width="8.85546875" style="38"/>
    <col min="5872" max="5872" width="9" style="38" customWidth="1"/>
    <col min="5873" max="5873" width="10.7109375" style="38" customWidth="1"/>
    <col min="5874" max="5874" width="25.7109375" style="38" customWidth="1"/>
    <col min="5875" max="5875" width="19.7109375" style="38" customWidth="1"/>
    <col min="5876" max="5876" width="8" style="38" customWidth="1"/>
    <col min="5877" max="5878" width="14.7109375" style="38" customWidth="1"/>
    <col min="5879" max="5895" width="11.5703125" style="38" customWidth="1"/>
    <col min="5896" max="6127" width="8.85546875" style="38"/>
    <col min="6128" max="6128" width="9" style="38" customWidth="1"/>
    <col min="6129" max="6129" width="10.7109375" style="38" customWidth="1"/>
    <col min="6130" max="6130" width="25.7109375" style="38" customWidth="1"/>
    <col min="6131" max="6131" width="19.7109375" style="38" customWidth="1"/>
    <col min="6132" max="6132" width="8" style="38" customWidth="1"/>
    <col min="6133" max="6134" width="14.7109375" style="38" customWidth="1"/>
    <col min="6135" max="6151" width="11.5703125" style="38" customWidth="1"/>
    <col min="6152" max="6383" width="8.85546875" style="38"/>
    <col min="6384" max="6384" width="9" style="38" customWidth="1"/>
    <col min="6385" max="6385" width="10.7109375" style="38" customWidth="1"/>
    <col min="6386" max="6386" width="25.7109375" style="38" customWidth="1"/>
    <col min="6387" max="6387" width="19.7109375" style="38" customWidth="1"/>
    <col min="6388" max="6388" width="8" style="38" customWidth="1"/>
    <col min="6389" max="6390" width="14.7109375" style="38" customWidth="1"/>
    <col min="6391" max="6407" width="11.5703125" style="38" customWidth="1"/>
    <col min="6408" max="6639" width="8.85546875" style="38"/>
    <col min="6640" max="6640" width="9" style="38" customWidth="1"/>
    <col min="6641" max="6641" width="10.7109375" style="38" customWidth="1"/>
    <col min="6642" max="6642" width="25.7109375" style="38" customWidth="1"/>
    <col min="6643" max="6643" width="19.7109375" style="38" customWidth="1"/>
    <col min="6644" max="6644" width="8" style="38" customWidth="1"/>
    <col min="6645" max="6646" width="14.7109375" style="38" customWidth="1"/>
    <col min="6647" max="6663" width="11.5703125" style="38" customWidth="1"/>
    <col min="6664" max="6895" width="8.85546875" style="38"/>
    <col min="6896" max="6896" width="9" style="38" customWidth="1"/>
    <col min="6897" max="6897" width="10.7109375" style="38" customWidth="1"/>
    <col min="6898" max="6898" width="25.7109375" style="38" customWidth="1"/>
    <col min="6899" max="6899" width="19.7109375" style="38" customWidth="1"/>
    <col min="6900" max="6900" width="8" style="38" customWidth="1"/>
    <col min="6901" max="6902" width="14.7109375" style="38" customWidth="1"/>
    <col min="6903" max="6919" width="11.5703125" style="38" customWidth="1"/>
    <col min="6920" max="7151" width="8.85546875" style="38"/>
    <col min="7152" max="7152" width="9" style="38" customWidth="1"/>
    <col min="7153" max="7153" width="10.7109375" style="38" customWidth="1"/>
    <col min="7154" max="7154" width="25.7109375" style="38" customWidth="1"/>
    <col min="7155" max="7155" width="19.7109375" style="38" customWidth="1"/>
    <col min="7156" max="7156" width="8" style="38" customWidth="1"/>
    <col min="7157" max="7158" width="14.7109375" style="38" customWidth="1"/>
    <col min="7159" max="7175" width="11.5703125" style="38" customWidth="1"/>
    <col min="7176" max="7407" width="8.85546875" style="38"/>
    <col min="7408" max="7408" width="9" style="38" customWidth="1"/>
    <col min="7409" max="7409" width="10.7109375" style="38" customWidth="1"/>
    <col min="7410" max="7410" width="25.7109375" style="38" customWidth="1"/>
    <col min="7411" max="7411" width="19.7109375" style="38" customWidth="1"/>
    <col min="7412" max="7412" width="8" style="38" customWidth="1"/>
    <col min="7413" max="7414" width="14.7109375" style="38" customWidth="1"/>
    <col min="7415" max="7431" width="11.5703125" style="38" customWidth="1"/>
    <col min="7432" max="7663" width="8.85546875" style="38"/>
    <col min="7664" max="7664" width="9" style="38" customWidth="1"/>
    <col min="7665" max="7665" width="10.7109375" style="38" customWidth="1"/>
    <col min="7666" max="7666" width="25.7109375" style="38" customWidth="1"/>
    <col min="7667" max="7667" width="19.7109375" style="38" customWidth="1"/>
    <col min="7668" max="7668" width="8" style="38" customWidth="1"/>
    <col min="7669" max="7670" width="14.7109375" style="38" customWidth="1"/>
    <col min="7671" max="7687" width="11.5703125" style="38" customWidth="1"/>
    <col min="7688" max="7919" width="8.85546875" style="38"/>
    <col min="7920" max="7920" width="9" style="38" customWidth="1"/>
    <col min="7921" max="7921" width="10.7109375" style="38" customWidth="1"/>
    <col min="7922" max="7922" width="25.7109375" style="38" customWidth="1"/>
    <col min="7923" max="7923" width="19.7109375" style="38" customWidth="1"/>
    <col min="7924" max="7924" width="8" style="38" customWidth="1"/>
    <col min="7925" max="7926" width="14.7109375" style="38" customWidth="1"/>
    <col min="7927" max="7943" width="11.5703125" style="38" customWidth="1"/>
    <col min="7944" max="8175" width="8.85546875" style="38"/>
    <col min="8176" max="8176" width="9" style="38" customWidth="1"/>
    <col min="8177" max="8177" width="10.7109375" style="38" customWidth="1"/>
    <col min="8178" max="8178" width="25.7109375" style="38" customWidth="1"/>
    <col min="8179" max="8179" width="19.7109375" style="38" customWidth="1"/>
    <col min="8180" max="8180" width="8" style="38" customWidth="1"/>
    <col min="8181" max="8182" width="14.7109375" style="38" customWidth="1"/>
    <col min="8183" max="8199" width="11.5703125" style="38" customWidth="1"/>
    <col min="8200" max="8431" width="8.85546875" style="38"/>
    <col min="8432" max="8432" width="9" style="38" customWidth="1"/>
    <col min="8433" max="8433" width="10.7109375" style="38" customWidth="1"/>
    <col min="8434" max="8434" width="25.7109375" style="38" customWidth="1"/>
    <col min="8435" max="8435" width="19.7109375" style="38" customWidth="1"/>
    <col min="8436" max="8436" width="8" style="38" customWidth="1"/>
    <col min="8437" max="8438" width="14.7109375" style="38" customWidth="1"/>
    <col min="8439" max="8455" width="11.5703125" style="38" customWidth="1"/>
    <col min="8456" max="8687" width="8.85546875" style="38"/>
    <col min="8688" max="8688" width="9" style="38" customWidth="1"/>
    <col min="8689" max="8689" width="10.7109375" style="38" customWidth="1"/>
    <col min="8690" max="8690" width="25.7109375" style="38" customWidth="1"/>
    <col min="8691" max="8691" width="19.7109375" style="38" customWidth="1"/>
    <col min="8692" max="8692" width="8" style="38" customWidth="1"/>
    <col min="8693" max="8694" width="14.7109375" style="38" customWidth="1"/>
    <col min="8695" max="8711" width="11.5703125" style="38" customWidth="1"/>
    <col min="8712" max="8943" width="8.85546875" style="38"/>
    <col min="8944" max="8944" width="9" style="38" customWidth="1"/>
    <col min="8945" max="8945" width="10.7109375" style="38" customWidth="1"/>
    <col min="8946" max="8946" width="25.7109375" style="38" customWidth="1"/>
    <col min="8947" max="8947" width="19.7109375" style="38" customWidth="1"/>
    <col min="8948" max="8948" width="8" style="38" customWidth="1"/>
    <col min="8949" max="8950" width="14.7109375" style="38" customWidth="1"/>
    <col min="8951" max="8967" width="11.5703125" style="38" customWidth="1"/>
    <col min="8968" max="9199" width="8.85546875" style="38"/>
    <col min="9200" max="9200" width="9" style="38" customWidth="1"/>
    <col min="9201" max="9201" width="10.7109375" style="38" customWidth="1"/>
    <col min="9202" max="9202" width="25.7109375" style="38" customWidth="1"/>
    <col min="9203" max="9203" width="19.7109375" style="38" customWidth="1"/>
    <col min="9204" max="9204" width="8" style="38" customWidth="1"/>
    <col min="9205" max="9206" width="14.7109375" style="38" customWidth="1"/>
    <col min="9207" max="9223" width="11.5703125" style="38" customWidth="1"/>
    <col min="9224" max="9455" width="8.85546875" style="38"/>
    <col min="9456" max="9456" width="9" style="38" customWidth="1"/>
    <col min="9457" max="9457" width="10.7109375" style="38" customWidth="1"/>
    <col min="9458" max="9458" width="25.7109375" style="38" customWidth="1"/>
    <col min="9459" max="9459" width="19.7109375" style="38" customWidth="1"/>
    <col min="9460" max="9460" width="8" style="38" customWidth="1"/>
    <col min="9461" max="9462" width="14.7109375" style="38" customWidth="1"/>
    <col min="9463" max="9479" width="11.5703125" style="38" customWidth="1"/>
    <col min="9480" max="9711" width="8.85546875" style="38"/>
    <col min="9712" max="9712" width="9" style="38" customWidth="1"/>
    <col min="9713" max="9713" width="10.7109375" style="38" customWidth="1"/>
    <col min="9714" max="9714" width="25.7109375" style="38" customWidth="1"/>
    <col min="9715" max="9715" width="19.7109375" style="38" customWidth="1"/>
    <col min="9716" max="9716" width="8" style="38" customWidth="1"/>
    <col min="9717" max="9718" width="14.7109375" style="38" customWidth="1"/>
    <col min="9719" max="9735" width="11.5703125" style="38" customWidth="1"/>
    <col min="9736" max="9967" width="8.85546875" style="38"/>
    <col min="9968" max="9968" width="9" style="38" customWidth="1"/>
    <col min="9969" max="9969" width="10.7109375" style="38" customWidth="1"/>
    <col min="9970" max="9970" width="25.7109375" style="38" customWidth="1"/>
    <col min="9971" max="9971" width="19.7109375" style="38" customWidth="1"/>
    <col min="9972" max="9972" width="8" style="38" customWidth="1"/>
    <col min="9973" max="9974" width="14.7109375" style="38" customWidth="1"/>
    <col min="9975" max="9991" width="11.5703125" style="38" customWidth="1"/>
    <col min="9992" max="10223" width="8.85546875" style="38"/>
    <col min="10224" max="10224" width="9" style="38" customWidth="1"/>
    <col min="10225" max="10225" width="10.7109375" style="38" customWidth="1"/>
    <col min="10226" max="10226" width="25.7109375" style="38" customWidth="1"/>
    <col min="10227" max="10227" width="19.7109375" style="38" customWidth="1"/>
    <col min="10228" max="10228" width="8" style="38" customWidth="1"/>
    <col min="10229" max="10230" width="14.7109375" style="38" customWidth="1"/>
    <col min="10231" max="10247" width="11.5703125" style="38" customWidth="1"/>
    <col min="10248" max="10479" width="8.85546875" style="38"/>
    <col min="10480" max="10480" width="9" style="38" customWidth="1"/>
    <col min="10481" max="10481" width="10.7109375" style="38" customWidth="1"/>
    <col min="10482" max="10482" width="25.7109375" style="38" customWidth="1"/>
    <col min="10483" max="10483" width="19.7109375" style="38" customWidth="1"/>
    <col min="10484" max="10484" width="8" style="38" customWidth="1"/>
    <col min="10485" max="10486" width="14.7109375" style="38" customWidth="1"/>
    <col min="10487" max="10503" width="11.5703125" style="38" customWidth="1"/>
    <col min="10504" max="10735" width="8.85546875" style="38"/>
    <col min="10736" max="10736" width="9" style="38" customWidth="1"/>
    <col min="10737" max="10737" width="10.7109375" style="38" customWidth="1"/>
    <col min="10738" max="10738" width="25.7109375" style="38" customWidth="1"/>
    <col min="10739" max="10739" width="19.7109375" style="38" customWidth="1"/>
    <col min="10740" max="10740" width="8" style="38" customWidth="1"/>
    <col min="10741" max="10742" width="14.7109375" style="38" customWidth="1"/>
    <col min="10743" max="10759" width="11.5703125" style="38" customWidth="1"/>
    <col min="10760" max="10991" width="8.85546875" style="38"/>
    <col min="10992" max="10992" width="9" style="38" customWidth="1"/>
    <col min="10993" max="10993" width="10.7109375" style="38" customWidth="1"/>
    <col min="10994" max="10994" width="25.7109375" style="38" customWidth="1"/>
    <col min="10995" max="10995" width="19.7109375" style="38" customWidth="1"/>
    <col min="10996" max="10996" width="8" style="38" customWidth="1"/>
    <col min="10997" max="10998" width="14.7109375" style="38" customWidth="1"/>
    <col min="10999" max="11015" width="11.5703125" style="38" customWidth="1"/>
    <col min="11016" max="11247" width="8.85546875" style="38"/>
    <col min="11248" max="11248" width="9" style="38" customWidth="1"/>
    <col min="11249" max="11249" width="10.7109375" style="38" customWidth="1"/>
    <col min="11250" max="11250" width="25.7109375" style="38" customWidth="1"/>
    <col min="11251" max="11251" width="19.7109375" style="38" customWidth="1"/>
    <col min="11252" max="11252" width="8" style="38" customWidth="1"/>
    <col min="11253" max="11254" width="14.7109375" style="38" customWidth="1"/>
    <col min="11255" max="11271" width="11.5703125" style="38" customWidth="1"/>
    <col min="11272" max="11503" width="8.85546875" style="38"/>
    <col min="11504" max="11504" width="9" style="38" customWidth="1"/>
    <col min="11505" max="11505" width="10.7109375" style="38" customWidth="1"/>
    <col min="11506" max="11506" width="25.7109375" style="38" customWidth="1"/>
    <col min="11507" max="11507" width="19.7109375" style="38" customWidth="1"/>
    <col min="11508" max="11508" width="8" style="38" customWidth="1"/>
    <col min="11509" max="11510" width="14.7109375" style="38" customWidth="1"/>
    <col min="11511" max="11527" width="11.5703125" style="38" customWidth="1"/>
    <col min="11528" max="11759" width="8.85546875" style="38"/>
    <col min="11760" max="11760" width="9" style="38" customWidth="1"/>
    <col min="11761" max="11761" width="10.7109375" style="38" customWidth="1"/>
    <col min="11762" max="11762" width="25.7109375" style="38" customWidth="1"/>
    <col min="11763" max="11763" width="19.7109375" style="38" customWidth="1"/>
    <col min="11764" max="11764" width="8" style="38" customWidth="1"/>
    <col min="11765" max="11766" width="14.7109375" style="38" customWidth="1"/>
    <col min="11767" max="11783" width="11.5703125" style="38" customWidth="1"/>
    <col min="11784" max="12015" width="8.85546875" style="38"/>
    <col min="12016" max="12016" width="9" style="38" customWidth="1"/>
    <col min="12017" max="12017" width="10.7109375" style="38" customWidth="1"/>
    <col min="12018" max="12018" width="25.7109375" style="38" customWidth="1"/>
    <col min="12019" max="12019" width="19.7109375" style="38" customWidth="1"/>
    <col min="12020" max="12020" width="8" style="38" customWidth="1"/>
    <col min="12021" max="12022" width="14.7109375" style="38" customWidth="1"/>
    <col min="12023" max="12039" width="11.5703125" style="38" customWidth="1"/>
    <col min="12040" max="12271" width="8.85546875" style="38"/>
    <col min="12272" max="12272" width="9" style="38" customWidth="1"/>
    <col min="12273" max="12273" width="10.7109375" style="38" customWidth="1"/>
    <col min="12274" max="12274" width="25.7109375" style="38" customWidth="1"/>
    <col min="12275" max="12275" width="19.7109375" style="38" customWidth="1"/>
    <col min="12276" max="12276" width="8" style="38" customWidth="1"/>
    <col min="12277" max="12278" width="14.7109375" style="38" customWidth="1"/>
    <col min="12279" max="12295" width="11.5703125" style="38" customWidth="1"/>
    <col min="12296" max="12527" width="8.85546875" style="38"/>
    <col min="12528" max="12528" width="9" style="38" customWidth="1"/>
    <col min="12529" max="12529" width="10.7109375" style="38" customWidth="1"/>
    <col min="12530" max="12530" width="25.7109375" style="38" customWidth="1"/>
    <col min="12531" max="12531" width="19.7109375" style="38" customWidth="1"/>
    <col min="12532" max="12532" width="8" style="38" customWidth="1"/>
    <col min="12533" max="12534" width="14.7109375" style="38" customWidth="1"/>
    <col min="12535" max="12551" width="11.5703125" style="38" customWidth="1"/>
    <col min="12552" max="12783" width="8.85546875" style="38"/>
    <col min="12784" max="12784" width="9" style="38" customWidth="1"/>
    <col min="12785" max="12785" width="10.7109375" style="38" customWidth="1"/>
    <col min="12786" max="12786" width="25.7109375" style="38" customWidth="1"/>
    <col min="12787" max="12787" width="19.7109375" style="38" customWidth="1"/>
    <col min="12788" max="12788" width="8" style="38" customWidth="1"/>
    <col min="12789" max="12790" width="14.7109375" style="38" customWidth="1"/>
    <col min="12791" max="12807" width="11.5703125" style="38" customWidth="1"/>
    <col min="12808" max="13039" width="8.85546875" style="38"/>
    <col min="13040" max="13040" width="9" style="38" customWidth="1"/>
    <col min="13041" max="13041" width="10.7109375" style="38" customWidth="1"/>
    <col min="13042" max="13042" width="25.7109375" style="38" customWidth="1"/>
    <col min="13043" max="13043" width="19.7109375" style="38" customWidth="1"/>
    <col min="13044" max="13044" width="8" style="38" customWidth="1"/>
    <col min="13045" max="13046" width="14.7109375" style="38" customWidth="1"/>
    <col min="13047" max="13063" width="11.5703125" style="38" customWidth="1"/>
    <col min="13064" max="13295" width="8.85546875" style="38"/>
    <col min="13296" max="13296" width="9" style="38" customWidth="1"/>
    <col min="13297" max="13297" width="10.7109375" style="38" customWidth="1"/>
    <col min="13298" max="13298" width="25.7109375" style="38" customWidth="1"/>
    <col min="13299" max="13299" width="19.7109375" style="38" customWidth="1"/>
    <col min="13300" max="13300" width="8" style="38" customWidth="1"/>
    <col min="13301" max="13302" width="14.7109375" style="38" customWidth="1"/>
    <col min="13303" max="13319" width="11.5703125" style="38" customWidth="1"/>
    <col min="13320" max="13551" width="8.85546875" style="38"/>
    <col min="13552" max="13552" width="9" style="38" customWidth="1"/>
    <col min="13553" max="13553" width="10.7109375" style="38" customWidth="1"/>
    <col min="13554" max="13554" width="25.7109375" style="38" customWidth="1"/>
    <col min="13555" max="13555" width="19.7109375" style="38" customWidth="1"/>
    <col min="13556" max="13556" width="8" style="38" customWidth="1"/>
    <col min="13557" max="13558" width="14.7109375" style="38" customWidth="1"/>
    <col min="13559" max="13575" width="11.5703125" style="38" customWidth="1"/>
    <col min="13576" max="13807" width="8.85546875" style="38"/>
    <col min="13808" max="13808" width="9" style="38" customWidth="1"/>
    <col min="13809" max="13809" width="10.7109375" style="38" customWidth="1"/>
    <col min="13810" max="13810" width="25.7109375" style="38" customWidth="1"/>
    <col min="13811" max="13811" width="19.7109375" style="38" customWidth="1"/>
    <col min="13812" max="13812" width="8" style="38" customWidth="1"/>
    <col min="13813" max="13814" width="14.7109375" style="38" customWidth="1"/>
    <col min="13815" max="13831" width="11.5703125" style="38" customWidth="1"/>
    <col min="13832" max="14063" width="8.85546875" style="38"/>
    <col min="14064" max="14064" width="9" style="38" customWidth="1"/>
    <col min="14065" max="14065" width="10.7109375" style="38" customWidth="1"/>
    <col min="14066" max="14066" width="25.7109375" style="38" customWidth="1"/>
    <col min="14067" max="14067" width="19.7109375" style="38" customWidth="1"/>
    <col min="14068" max="14068" width="8" style="38" customWidth="1"/>
    <col min="14069" max="14070" width="14.7109375" style="38" customWidth="1"/>
    <col min="14071" max="14087" width="11.5703125" style="38" customWidth="1"/>
    <col min="14088" max="14319" width="8.85546875" style="38"/>
    <col min="14320" max="14320" width="9" style="38" customWidth="1"/>
    <col min="14321" max="14321" width="10.7109375" style="38" customWidth="1"/>
    <col min="14322" max="14322" width="25.7109375" style="38" customWidth="1"/>
    <col min="14323" max="14323" width="19.7109375" style="38" customWidth="1"/>
    <col min="14324" max="14324" width="8" style="38" customWidth="1"/>
    <col min="14325" max="14326" width="14.7109375" style="38" customWidth="1"/>
    <col min="14327" max="14343" width="11.5703125" style="38" customWidth="1"/>
    <col min="14344" max="14575" width="8.85546875" style="38"/>
    <col min="14576" max="14576" width="9" style="38" customWidth="1"/>
    <col min="14577" max="14577" width="10.7109375" style="38" customWidth="1"/>
    <col min="14578" max="14578" width="25.7109375" style="38" customWidth="1"/>
    <col min="14579" max="14579" width="19.7109375" style="38" customWidth="1"/>
    <col min="14580" max="14580" width="8" style="38" customWidth="1"/>
    <col min="14581" max="14582" width="14.7109375" style="38" customWidth="1"/>
    <col min="14583" max="14599" width="11.5703125" style="38" customWidth="1"/>
    <col min="14600" max="14831" width="8.85546875" style="38"/>
    <col min="14832" max="14832" width="9" style="38" customWidth="1"/>
    <col min="14833" max="14833" width="10.7109375" style="38" customWidth="1"/>
    <col min="14834" max="14834" width="25.7109375" style="38" customWidth="1"/>
    <col min="14835" max="14835" width="19.7109375" style="38" customWidth="1"/>
    <col min="14836" max="14836" width="8" style="38" customWidth="1"/>
    <col min="14837" max="14838" width="14.7109375" style="38" customWidth="1"/>
    <col min="14839" max="14855" width="11.5703125" style="38" customWidth="1"/>
    <col min="14856" max="15087" width="8.85546875" style="38"/>
    <col min="15088" max="15088" width="9" style="38" customWidth="1"/>
    <col min="15089" max="15089" width="10.7109375" style="38" customWidth="1"/>
    <col min="15090" max="15090" width="25.7109375" style="38" customWidth="1"/>
    <col min="15091" max="15091" width="19.7109375" style="38" customWidth="1"/>
    <col min="15092" max="15092" width="8" style="38" customWidth="1"/>
    <col min="15093" max="15094" width="14.7109375" style="38" customWidth="1"/>
    <col min="15095" max="15111" width="11.5703125" style="38" customWidth="1"/>
    <col min="15112" max="15343" width="8.85546875" style="38"/>
    <col min="15344" max="15344" width="9" style="38" customWidth="1"/>
    <col min="15345" max="15345" width="10.7109375" style="38" customWidth="1"/>
    <col min="15346" max="15346" width="25.7109375" style="38" customWidth="1"/>
    <col min="15347" max="15347" width="19.7109375" style="38" customWidth="1"/>
    <col min="15348" max="15348" width="8" style="38" customWidth="1"/>
    <col min="15349" max="15350" width="14.7109375" style="38" customWidth="1"/>
    <col min="15351" max="15367" width="11.5703125" style="38" customWidth="1"/>
    <col min="15368" max="15599" width="8.85546875" style="38"/>
    <col min="15600" max="15600" width="9" style="38" customWidth="1"/>
    <col min="15601" max="15601" width="10.7109375" style="38" customWidth="1"/>
    <col min="15602" max="15602" width="25.7109375" style="38" customWidth="1"/>
    <col min="15603" max="15603" width="19.7109375" style="38" customWidth="1"/>
    <col min="15604" max="15604" width="8" style="38" customWidth="1"/>
    <col min="15605" max="15606" width="14.7109375" style="38" customWidth="1"/>
    <col min="15607" max="15623" width="11.5703125" style="38" customWidth="1"/>
    <col min="15624" max="15855" width="8.85546875" style="38"/>
    <col min="15856" max="15856" width="9" style="38" customWidth="1"/>
    <col min="15857" max="15857" width="10.7109375" style="38" customWidth="1"/>
    <col min="15858" max="15858" width="25.7109375" style="38" customWidth="1"/>
    <col min="15859" max="15859" width="19.7109375" style="38" customWidth="1"/>
    <col min="15860" max="15860" width="8" style="38" customWidth="1"/>
    <col min="15861" max="15862" width="14.7109375" style="38" customWidth="1"/>
    <col min="15863" max="15879" width="11.5703125" style="38" customWidth="1"/>
    <col min="15880" max="16111" width="8.85546875" style="38"/>
    <col min="16112" max="16112" width="9" style="38" customWidth="1"/>
    <col min="16113" max="16113" width="10.7109375" style="38" customWidth="1"/>
    <col min="16114" max="16114" width="25.7109375" style="38" customWidth="1"/>
    <col min="16115" max="16115" width="19.7109375" style="38" customWidth="1"/>
    <col min="16116" max="16116" width="8" style="38" customWidth="1"/>
    <col min="16117" max="16118" width="14.7109375" style="38" customWidth="1"/>
    <col min="16119" max="16135" width="11.5703125" style="38" customWidth="1"/>
    <col min="16136" max="16384" width="8.85546875" style="38"/>
  </cols>
  <sheetData>
    <row r="1" spans="2:29" x14ac:dyDescent="0.2">
      <c r="H1" s="28" t="s">
        <v>18</v>
      </c>
      <c r="I1" s="70">
        <v>2100</v>
      </c>
      <c r="J1" s="70">
        <v>3100</v>
      </c>
      <c r="K1" s="70">
        <v>8004</v>
      </c>
      <c r="L1" s="70">
        <v>8600</v>
      </c>
      <c r="M1" s="70">
        <v>79101</v>
      </c>
      <c r="N1" s="70">
        <v>79500</v>
      </c>
      <c r="O1" s="70">
        <v>79501</v>
      </c>
      <c r="P1" s="70">
        <v>80100</v>
      </c>
      <c r="Q1" s="29">
        <v>80500</v>
      </c>
      <c r="R1" s="29">
        <v>81020</v>
      </c>
      <c r="S1" s="45" t="s">
        <v>134</v>
      </c>
      <c r="T1" s="46">
        <v>85400</v>
      </c>
      <c r="U1" s="46">
        <v>86002</v>
      </c>
      <c r="V1" s="46">
        <v>86102</v>
      </c>
      <c r="W1" s="46">
        <v>87100</v>
      </c>
      <c r="X1" s="46">
        <v>87400</v>
      </c>
      <c r="Y1" s="28">
        <v>87500</v>
      </c>
      <c r="Z1" s="28">
        <v>89706</v>
      </c>
      <c r="AA1" s="28">
        <v>89802</v>
      </c>
      <c r="AC1" s="70">
        <v>3100</v>
      </c>
    </row>
    <row r="2" spans="2:29" x14ac:dyDescent="0.2">
      <c r="J2" s="38"/>
      <c r="K2" s="38"/>
      <c r="L2" s="38"/>
      <c r="M2" s="38"/>
      <c r="N2" s="38"/>
      <c r="O2" s="38"/>
      <c r="U2" s="60"/>
      <c r="V2" s="60"/>
      <c r="AC2" s="38"/>
    </row>
    <row r="3" spans="2:29" ht="12.75" customHeight="1" x14ac:dyDescent="0.2">
      <c r="B3" s="392" t="s">
        <v>19</v>
      </c>
      <c r="C3" s="392" t="s">
        <v>20</v>
      </c>
      <c r="D3" s="395"/>
      <c r="E3" s="395" t="s">
        <v>1</v>
      </c>
      <c r="F3" s="396"/>
      <c r="G3" s="391"/>
      <c r="H3" s="389" t="s">
        <v>21</v>
      </c>
      <c r="I3" s="98">
        <v>630</v>
      </c>
      <c r="J3" s="98">
        <v>630</v>
      </c>
      <c r="K3" s="98">
        <v>630</v>
      </c>
      <c r="L3" s="98">
        <v>630</v>
      </c>
      <c r="M3" s="98">
        <v>630</v>
      </c>
      <c r="N3" s="98">
        <v>630</v>
      </c>
      <c r="O3" s="98">
        <v>630</v>
      </c>
      <c r="P3" s="98">
        <v>630</v>
      </c>
      <c r="Q3" s="98">
        <v>630</v>
      </c>
      <c r="R3" s="98">
        <v>630</v>
      </c>
      <c r="S3" s="98">
        <v>630</v>
      </c>
      <c r="T3" s="98">
        <v>630</v>
      </c>
      <c r="U3" s="98">
        <v>630</v>
      </c>
      <c r="V3" s="98">
        <v>630</v>
      </c>
      <c r="W3" s="98">
        <v>630</v>
      </c>
      <c r="X3" s="98">
        <v>630</v>
      </c>
      <c r="Y3" s="98">
        <v>630</v>
      </c>
      <c r="Z3" s="98">
        <v>630</v>
      </c>
      <c r="AA3" s="98">
        <v>630</v>
      </c>
      <c r="AC3" s="98">
        <v>630</v>
      </c>
    </row>
    <row r="4" spans="2:29" ht="12.75" customHeight="1" x14ac:dyDescent="0.2">
      <c r="B4" s="393"/>
      <c r="C4" s="393"/>
      <c r="D4" s="390"/>
      <c r="E4" s="390"/>
      <c r="F4" s="380"/>
      <c r="G4" s="382"/>
      <c r="H4" s="390"/>
      <c r="I4" s="367" t="s">
        <v>34</v>
      </c>
      <c r="J4" s="367" t="s">
        <v>35</v>
      </c>
      <c r="K4" s="367" t="s">
        <v>155</v>
      </c>
      <c r="L4" s="377" t="s">
        <v>114</v>
      </c>
      <c r="M4" s="377" t="s">
        <v>123</v>
      </c>
      <c r="N4" s="377" t="s">
        <v>269</v>
      </c>
      <c r="O4" s="377" t="s">
        <v>257</v>
      </c>
      <c r="P4" s="367" t="s">
        <v>182</v>
      </c>
      <c r="Q4" s="367" t="s">
        <v>183</v>
      </c>
      <c r="R4" s="367" t="s">
        <v>160</v>
      </c>
      <c r="S4" s="370" t="s">
        <v>36</v>
      </c>
      <c r="T4" s="370" t="s">
        <v>135</v>
      </c>
      <c r="U4" s="370" t="s">
        <v>37</v>
      </c>
      <c r="V4" s="370" t="s">
        <v>136</v>
      </c>
      <c r="W4" s="370" t="s">
        <v>185</v>
      </c>
      <c r="X4" s="370" t="s">
        <v>107</v>
      </c>
      <c r="Y4" s="370" t="s">
        <v>38</v>
      </c>
      <c r="Z4" s="370" t="s">
        <v>270</v>
      </c>
      <c r="AA4" s="370" t="s">
        <v>267</v>
      </c>
      <c r="AC4" s="367" t="s">
        <v>35</v>
      </c>
    </row>
    <row r="5" spans="2:29" ht="12.75" customHeight="1" x14ac:dyDescent="0.2">
      <c r="B5" s="393"/>
      <c r="C5" s="393"/>
      <c r="D5" s="390"/>
      <c r="E5" s="390"/>
      <c r="F5" s="380"/>
      <c r="G5" s="382"/>
      <c r="H5" s="390"/>
      <c r="I5" s="368"/>
      <c r="J5" s="368"/>
      <c r="K5" s="368"/>
      <c r="L5" s="378"/>
      <c r="M5" s="378"/>
      <c r="N5" s="378"/>
      <c r="O5" s="378"/>
      <c r="P5" s="368"/>
      <c r="Q5" s="368"/>
      <c r="R5" s="368"/>
      <c r="S5" s="371"/>
      <c r="T5" s="371"/>
      <c r="U5" s="371"/>
      <c r="V5" s="371"/>
      <c r="W5" s="371"/>
      <c r="X5" s="371"/>
      <c r="Y5" s="371"/>
      <c r="Z5" s="371"/>
      <c r="AA5" s="371"/>
      <c r="AC5" s="368"/>
    </row>
    <row r="6" spans="2:29" ht="12.75" customHeight="1" x14ac:dyDescent="0.2">
      <c r="B6" s="393"/>
      <c r="C6" s="393"/>
      <c r="D6" s="390"/>
      <c r="E6" s="390"/>
      <c r="F6" s="380"/>
      <c r="G6" s="382"/>
      <c r="H6" s="390"/>
      <c r="I6" s="368"/>
      <c r="J6" s="368"/>
      <c r="K6" s="368"/>
      <c r="L6" s="378"/>
      <c r="M6" s="378"/>
      <c r="N6" s="378"/>
      <c r="O6" s="378"/>
      <c r="P6" s="368"/>
      <c r="Q6" s="368"/>
      <c r="R6" s="368"/>
      <c r="S6" s="371"/>
      <c r="T6" s="371"/>
      <c r="U6" s="371"/>
      <c r="V6" s="371"/>
      <c r="W6" s="371"/>
      <c r="X6" s="371"/>
      <c r="Y6" s="371"/>
      <c r="Z6" s="371"/>
      <c r="AA6" s="371"/>
      <c r="AC6" s="368"/>
    </row>
    <row r="7" spans="2:29" ht="12.75" customHeight="1" x14ac:dyDescent="0.2">
      <c r="B7" s="393"/>
      <c r="C7" s="393"/>
      <c r="D7" s="390"/>
      <c r="E7" s="390"/>
      <c r="F7" s="380"/>
      <c r="G7" s="382"/>
      <c r="H7" s="390"/>
      <c r="I7" s="368"/>
      <c r="J7" s="368"/>
      <c r="K7" s="368"/>
      <c r="L7" s="378"/>
      <c r="M7" s="378"/>
      <c r="N7" s="378"/>
      <c r="O7" s="378"/>
      <c r="P7" s="368"/>
      <c r="Q7" s="368"/>
      <c r="R7" s="368"/>
      <c r="S7" s="371"/>
      <c r="T7" s="371"/>
      <c r="U7" s="371"/>
      <c r="V7" s="371"/>
      <c r="W7" s="371"/>
      <c r="X7" s="371"/>
      <c r="Y7" s="371"/>
      <c r="Z7" s="371"/>
      <c r="AA7" s="371"/>
      <c r="AC7" s="368"/>
    </row>
    <row r="8" spans="2:29" ht="10.5" customHeight="1" x14ac:dyDescent="0.2">
      <c r="B8" s="393"/>
      <c r="C8" s="393"/>
      <c r="D8" s="271" t="s">
        <v>4</v>
      </c>
      <c r="E8" s="390"/>
      <c r="F8" s="380" t="s">
        <v>5</v>
      </c>
      <c r="G8" s="271" t="s">
        <v>22</v>
      </c>
      <c r="H8" s="390"/>
      <c r="I8" s="368"/>
      <c r="J8" s="368"/>
      <c r="K8" s="368"/>
      <c r="L8" s="378"/>
      <c r="M8" s="378"/>
      <c r="N8" s="378"/>
      <c r="O8" s="378"/>
      <c r="P8" s="368"/>
      <c r="Q8" s="368"/>
      <c r="R8" s="368"/>
      <c r="S8" s="371"/>
      <c r="T8" s="371"/>
      <c r="U8" s="371"/>
      <c r="V8" s="371"/>
      <c r="W8" s="371"/>
      <c r="X8" s="371"/>
      <c r="Y8" s="371"/>
      <c r="Z8" s="371"/>
      <c r="AA8" s="371"/>
      <c r="AC8" s="368"/>
    </row>
    <row r="9" spans="2:29" ht="12.75" customHeight="1" x14ac:dyDescent="0.2">
      <c r="B9" s="393"/>
      <c r="C9" s="393"/>
      <c r="D9" s="271"/>
      <c r="E9" s="390"/>
      <c r="F9" s="380"/>
      <c r="G9" s="271"/>
      <c r="H9" s="390"/>
      <c r="I9" s="368"/>
      <c r="J9" s="368"/>
      <c r="K9" s="368"/>
      <c r="L9" s="378"/>
      <c r="M9" s="378"/>
      <c r="N9" s="378"/>
      <c r="O9" s="378"/>
      <c r="P9" s="368"/>
      <c r="Q9" s="368"/>
      <c r="R9" s="368"/>
      <c r="S9" s="371"/>
      <c r="T9" s="371"/>
      <c r="U9" s="371"/>
      <c r="V9" s="371"/>
      <c r="W9" s="371"/>
      <c r="X9" s="371"/>
      <c r="Y9" s="371"/>
      <c r="Z9" s="371"/>
      <c r="AA9" s="371"/>
      <c r="AC9" s="368"/>
    </row>
    <row r="10" spans="2:29" ht="12.75" customHeight="1" x14ac:dyDescent="0.2">
      <c r="B10" s="393"/>
      <c r="C10" s="393"/>
      <c r="D10" s="271"/>
      <c r="E10" s="390"/>
      <c r="F10" s="380"/>
      <c r="G10" s="382"/>
      <c r="H10" s="390"/>
      <c r="I10" s="368"/>
      <c r="J10" s="368"/>
      <c r="K10" s="368"/>
      <c r="L10" s="378"/>
      <c r="M10" s="378"/>
      <c r="N10" s="378"/>
      <c r="O10" s="378"/>
      <c r="P10" s="368"/>
      <c r="Q10" s="368"/>
      <c r="R10" s="368"/>
      <c r="S10" s="371"/>
      <c r="T10" s="371"/>
      <c r="U10" s="371"/>
      <c r="V10" s="371"/>
      <c r="W10" s="371"/>
      <c r="X10" s="371"/>
      <c r="Y10" s="371"/>
      <c r="Z10" s="371"/>
      <c r="AA10" s="371"/>
      <c r="AC10" s="368"/>
    </row>
    <row r="11" spans="2:29" ht="12.75" customHeight="1" x14ac:dyDescent="0.2">
      <c r="B11" s="393"/>
      <c r="C11" s="393"/>
      <c r="D11" s="271"/>
      <c r="E11" s="390"/>
      <c r="F11" s="380"/>
      <c r="G11" s="382"/>
      <c r="H11" s="390"/>
      <c r="I11" s="368"/>
      <c r="J11" s="368"/>
      <c r="K11" s="368"/>
      <c r="L11" s="378"/>
      <c r="M11" s="378"/>
      <c r="N11" s="378"/>
      <c r="O11" s="378"/>
      <c r="P11" s="368"/>
      <c r="Q11" s="368"/>
      <c r="R11" s="368"/>
      <c r="S11" s="371"/>
      <c r="T11" s="371"/>
      <c r="U11" s="371"/>
      <c r="V11" s="371"/>
      <c r="W11" s="371"/>
      <c r="X11" s="371"/>
      <c r="Y11" s="371"/>
      <c r="Z11" s="371"/>
      <c r="AA11" s="371"/>
      <c r="AC11" s="368"/>
    </row>
    <row r="12" spans="2:29" ht="9.75" customHeight="1" x14ac:dyDescent="0.2">
      <c r="B12" s="393"/>
      <c r="C12" s="393"/>
      <c r="D12" s="271"/>
      <c r="E12" s="390"/>
      <c r="F12" s="380"/>
      <c r="G12" s="382"/>
      <c r="H12" s="390"/>
      <c r="I12" s="368"/>
      <c r="J12" s="368"/>
      <c r="K12" s="368"/>
      <c r="L12" s="378"/>
      <c r="M12" s="378"/>
      <c r="N12" s="378"/>
      <c r="O12" s="378"/>
      <c r="P12" s="368"/>
      <c r="Q12" s="368"/>
      <c r="R12" s="368"/>
      <c r="S12" s="371"/>
      <c r="T12" s="371"/>
      <c r="U12" s="371"/>
      <c r="V12" s="371"/>
      <c r="W12" s="371"/>
      <c r="X12" s="371"/>
      <c r="Y12" s="371"/>
      <c r="Z12" s="371"/>
      <c r="AA12" s="371"/>
      <c r="AC12" s="368"/>
    </row>
    <row r="13" spans="2:29" ht="12.75" customHeight="1" x14ac:dyDescent="0.2">
      <c r="B13" s="393"/>
      <c r="C13" s="393"/>
      <c r="D13" s="271"/>
      <c r="E13" s="390"/>
      <c r="F13" s="380"/>
      <c r="G13" s="382"/>
      <c r="H13" s="390"/>
      <c r="I13" s="369"/>
      <c r="J13" s="369"/>
      <c r="K13" s="369"/>
      <c r="L13" s="379"/>
      <c r="M13" s="379"/>
      <c r="N13" s="379"/>
      <c r="O13" s="379"/>
      <c r="P13" s="369"/>
      <c r="Q13" s="369"/>
      <c r="R13" s="369"/>
      <c r="S13" s="372"/>
      <c r="T13" s="372"/>
      <c r="U13" s="372"/>
      <c r="V13" s="372"/>
      <c r="W13" s="372"/>
      <c r="X13" s="372"/>
      <c r="Y13" s="372"/>
      <c r="Z13" s="372"/>
      <c r="AA13" s="372"/>
      <c r="AC13" s="369"/>
    </row>
    <row r="14" spans="2:29" ht="12.75" customHeight="1" thickBot="1" x14ac:dyDescent="0.25">
      <c r="B14" s="394"/>
      <c r="C14" s="394"/>
      <c r="D14" s="97"/>
      <c r="E14" s="303"/>
      <c r="F14" s="381"/>
      <c r="G14" s="383"/>
      <c r="H14" s="303"/>
      <c r="I14" s="102" t="s">
        <v>23</v>
      </c>
      <c r="J14" s="102" t="s">
        <v>23</v>
      </c>
      <c r="K14" s="102" t="s">
        <v>23</v>
      </c>
      <c r="L14" s="105" t="s">
        <v>26</v>
      </c>
      <c r="M14" s="105" t="s">
        <v>26</v>
      </c>
      <c r="N14" s="105" t="s">
        <v>26</v>
      </c>
      <c r="O14" s="105" t="s">
        <v>26</v>
      </c>
      <c r="P14" s="102" t="s">
        <v>24</v>
      </c>
      <c r="Q14" s="80" t="s">
        <v>26</v>
      </c>
      <c r="R14" s="80" t="s">
        <v>26</v>
      </c>
      <c r="S14" s="47" t="s">
        <v>26</v>
      </c>
      <c r="T14" s="102" t="s">
        <v>26</v>
      </c>
      <c r="U14" s="80" t="s">
        <v>26</v>
      </c>
      <c r="V14" s="102" t="s">
        <v>26</v>
      </c>
      <c r="W14" s="102" t="s">
        <v>26</v>
      </c>
      <c r="X14" s="80" t="s">
        <v>26</v>
      </c>
      <c r="Y14" s="102" t="s">
        <v>26</v>
      </c>
      <c r="Z14" s="102" t="s">
        <v>26</v>
      </c>
      <c r="AA14" s="102" t="s">
        <v>26</v>
      </c>
      <c r="AC14" s="102" t="s">
        <v>23</v>
      </c>
    </row>
    <row r="15" spans="2:29" ht="12.75" customHeight="1" x14ac:dyDescent="0.2">
      <c r="B15" s="20"/>
      <c r="C15" s="30"/>
      <c r="D15" s="22"/>
      <c r="E15" s="20"/>
      <c r="F15" s="20"/>
      <c r="G15" s="20"/>
      <c r="H15" s="20"/>
      <c r="I15" s="20"/>
      <c r="J15" s="71"/>
      <c r="K15" s="71"/>
      <c r="L15" s="71"/>
      <c r="M15" s="71"/>
      <c r="N15" s="71"/>
      <c r="O15" s="71"/>
      <c r="P15" s="71"/>
      <c r="Q15" s="71"/>
      <c r="R15" s="71"/>
      <c r="S15" s="71"/>
      <c r="T15" s="71"/>
      <c r="U15" s="71"/>
      <c r="V15" s="71"/>
      <c r="W15" s="71"/>
      <c r="X15" s="71"/>
      <c r="Y15" s="71"/>
      <c r="Z15" s="71"/>
      <c r="AA15" s="71"/>
      <c r="AC15" s="84"/>
    </row>
    <row r="16" spans="2:29" ht="12.75" customHeight="1" x14ac:dyDescent="0.2">
      <c r="B16" s="98">
        <f>'[1]CADD Sheets'!$A$2325</f>
        <v>420</v>
      </c>
      <c r="C16" s="61" t="s">
        <v>39</v>
      </c>
      <c r="D16" s="100" t="s">
        <v>130</v>
      </c>
      <c r="E16" s="96"/>
      <c r="F16" s="34" t="s">
        <v>30</v>
      </c>
      <c r="G16" s="96" t="s">
        <v>266</v>
      </c>
      <c r="H16" s="34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82">
        <v>1</v>
      </c>
      <c r="T16" s="75"/>
      <c r="U16" s="75">
        <v>2</v>
      </c>
      <c r="V16" s="75"/>
      <c r="W16" s="82"/>
      <c r="X16" s="104"/>
      <c r="Y16" s="75"/>
      <c r="Z16" s="75"/>
      <c r="AA16" s="75"/>
      <c r="AC16" s="107"/>
    </row>
    <row r="17" spans="2:29" ht="12.75" customHeight="1" x14ac:dyDescent="0.2">
      <c r="B17" s="98"/>
      <c r="C17" s="61"/>
      <c r="D17" s="100"/>
      <c r="E17" s="34"/>
      <c r="F17" s="48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82"/>
      <c r="T17" s="75"/>
      <c r="U17" s="75"/>
      <c r="V17" s="75"/>
      <c r="W17" s="82"/>
      <c r="X17" s="104"/>
      <c r="Y17" s="75"/>
      <c r="Z17" s="75"/>
      <c r="AA17" s="75"/>
      <c r="AC17" s="107"/>
    </row>
    <row r="18" spans="2:29" ht="12.75" customHeight="1" x14ac:dyDescent="0.2">
      <c r="B18" s="92">
        <f>'[1]CADD Sheets'!$A$2325</f>
        <v>420</v>
      </c>
      <c r="C18" s="51" t="s">
        <v>43</v>
      </c>
      <c r="D18" s="100" t="s">
        <v>130</v>
      </c>
      <c r="E18" s="106">
        <v>16980</v>
      </c>
      <c r="F18" s="96" t="s">
        <v>30</v>
      </c>
      <c r="G18" s="96" t="s">
        <v>224</v>
      </c>
      <c r="H18" s="96" t="s">
        <v>158</v>
      </c>
      <c r="I18" s="96"/>
      <c r="J18" s="81" t="s">
        <v>225</v>
      </c>
      <c r="K18" s="82"/>
      <c r="L18" s="82"/>
      <c r="M18" s="82"/>
      <c r="N18" s="82"/>
      <c r="O18" s="82"/>
      <c r="P18" s="107">
        <v>16</v>
      </c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C18" s="81">
        <f>16.2*2</f>
        <v>32.4</v>
      </c>
    </row>
    <row r="19" spans="2:29" ht="12.75" customHeight="1" x14ac:dyDescent="0.2">
      <c r="B19" s="96"/>
      <c r="C19" s="51"/>
      <c r="D19" s="100"/>
      <c r="E19" s="96"/>
      <c r="F19" s="96"/>
      <c r="G19" s="96"/>
      <c r="H19" s="96"/>
      <c r="I19" s="96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C19" s="81"/>
    </row>
    <row r="20" spans="2:29" ht="12.75" customHeight="1" x14ac:dyDescent="0.2">
      <c r="B20" s="98">
        <f>'[1]CADD Sheets'!$A$2327</f>
        <v>422</v>
      </c>
      <c r="C20" s="61" t="s">
        <v>40</v>
      </c>
      <c r="D20" s="100" t="s">
        <v>130</v>
      </c>
      <c r="E20" s="98"/>
      <c r="F20" s="34" t="s">
        <v>27</v>
      </c>
      <c r="G20" s="48" t="s">
        <v>139</v>
      </c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82"/>
      <c r="T20" s="75"/>
      <c r="U20" s="75"/>
      <c r="V20" s="75"/>
      <c r="W20" s="82">
        <v>1</v>
      </c>
      <c r="X20" s="104"/>
      <c r="Y20" s="75"/>
      <c r="Z20" s="75"/>
      <c r="AA20" s="75">
        <v>1</v>
      </c>
      <c r="AC20" s="107"/>
    </row>
    <row r="21" spans="2:29" ht="12.75" customHeight="1" x14ac:dyDescent="0.2">
      <c r="B21" s="98"/>
      <c r="C21" s="61"/>
      <c r="D21" s="98"/>
      <c r="E21" s="98"/>
      <c r="F21" s="98"/>
      <c r="G21" s="48" t="s">
        <v>138</v>
      </c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75"/>
      <c r="T21" s="75"/>
      <c r="U21" s="75"/>
      <c r="V21" s="75"/>
      <c r="W21" s="82">
        <v>1</v>
      </c>
      <c r="X21" s="82"/>
      <c r="Y21" s="75"/>
      <c r="Z21" s="75"/>
      <c r="AA21" s="75"/>
      <c r="AC21" s="107"/>
    </row>
    <row r="22" spans="2:29" ht="12.75" customHeight="1" x14ac:dyDescent="0.2">
      <c r="B22" s="98"/>
      <c r="C22" s="61"/>
      <c r="D22" s="98"/>
      <c r="E22" s="98"/>
      <c r="F22" s="98"/>
      <c r="G22" s="48" t="s">
        <v>137</v>
      </c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75"/>
      <c r="T22" s="75"/>
      <c r="U22" s="75"/>
      <c r="V22" s="75"/>
      <c r="W22" s="82">
        <v>1</v>
      </c>
      <c r="X22" s="82"/>
      <c r="Y22" s="75"/>
      <c r="Z22" s="75"/>
      <c r="AA22" s="75"/>
      <c r="AC22" s="107"/>
    </row>
    <row r="23" spans="2:29" ht="12.75" customHeight="1" x14ac:dyDescent="0.2">
      <c r="B23" s="98">
        <f>'[1]CADD Sheets'!$A$2327</f>
        <v>422</v>
      </c>
      <c r="C23" s="61" t="s">
        <v>42</v>
      </c>
      <c r="D23" s="100" t="s">
        <v>130</v>
      </c>
      <c r="E23" s="98"/>
      <c r="F23" s="83" t="s">
        <v>27</v>
      </c>
      <c r="G23" s="48" t="s">
        <v>74</v>
      </c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75">
        <v>1</v>
      </c>
      <c r="T23" s="75"/>
      <c r="U23" s="75">
        <v>2</v>
      </c>
      <c r="V23" s="75"/>
      <c r="W23" s="82"/>
      <c r="X23" s="82"/>
      <c r="Y23" s="75"/>
      <c r="Z23" s="75"/>
      <c r="AA23" s="75"/>
      <c r="AC23" s="107"/>
    </row>
    <row r="24" spans="2:29" ht="12.75" customHeight="1" x14ac:dyDescent="0.2">
      <c r="B24" s="98">
        <f>'[1]CADD Sheets'!$A$2327</f>
        <v>422</v>
      </c>
      <c r="C24" s="61" t="s">
        <v>184</v>
      </c>
      <c r="D24" s="100" t="s">
        <v>130</v>
      </c>
      <c r="E24" s="98"/>
      <c r="F24" s="98" t="s">
        <v>27</v>
      </c>
      <c r="G24" s="48" t="s">
        <v>74</v>
      </c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75">
        <v>1</v>
      </c>
      <c r="T24" s="75"/>
      <c r="U24" s="75">
        <v>2</v>
      </c>
      <c r="V24" s="75"/>
      <c r="W24" s="82"/>
      <c r="X24" s="82"/>
      <c r="Y24" s="75"/>
      <c r="Z24" s="75"/>
      <c r="AA24" s="75"/>
      <c r="AC24" s="107"/>
    </row>
    <row r="25" spans="2:29" ht="12.75" customHeight="1" x14ac:dyDescent="0.2">
      <c r="B25" s="98">
        <f>'[1]CADD Sheets'!$A$2327</f>
        <v>422</v>
      </c>
      <c r="C25" s="61" t="s">
        <v>46</v>
      </c>
      <c r="D25" s="100" t="s">
        <v>130</v>
      </c>
      <c r="E25" s="98"/>
      <c r="F25" s="83" t="s">
        <v>27</v>
      </c>
      <c r="G25" s="48" t="s">
        <v>142</v>
      </c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75">
        <v>1</v>
      </c>
      <c r="T25" s="75"/>
      <c r="U25" s="75">
        <v>1</v>
      </c>
      <c r="V25" s="75"/>
      <c r="W25" s="82"/>
      <c r="X25" s="82"/>
      <c r="Y25" s="75"/>
      <c r="Z25" s="75"/>
      <c r="AA25" s="75"/>
      <c r="AC25" s="107"/>
    </row>
    <row r="26" spans="2:29" ht="12.75" customHeight="1" x14ac:dyDescent="0.2">
      <c r="B26" s="98"/>
      <c r="C26" s="61"/>
      <c r="D26" s="98"/>
      <c r="E26" s="98"/>
      <c r="F26" s="83"/>
      <c r="G26" s="48" t="s">
        <v>142</v>
      </c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75">
        <v>1</v>
      </c>
      <c r="T26" s="75"/>
      <c r="U26" s="75"/>
      <c r="V26" s="75"/>
      <c r="W26" s="82"/>
      <c r="X26" s="82"/>
      <c r="Y26" s="75"/>
      <c r="Z26" s="75"/>
      <c r="AA26" s="75"/>
      <c r="AC26" s="107"/>
    </row>
    <row r="27" spans="2:29" ht="12.75" customHeight="1" x14ac:dyDescent="0.2">
      <c r="B27" s="98">
        <f>'[1]CADD Sheets'!$A$2327</f>
        <v>422</v>
      </c>
      <c r="C27" s="61" t="s">
        <v>47</v>
      </c>
      <c r="D27" s="100" t="s">
        <v>130</v>
      </c>
      <c r="E27" s="98"/>
      <c r="F27" s="98" t="s">
        <v>30</v>
      </c>
      <c r="G27" s="48" t="s">
        <v>139</v>
      </c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75"/>
      <c r="T27" s="75"/>
      <c r="U27" s="75"/>
      <c r="V27" s="75"/>
      <c r="W27" s="82">
        <v>1</v>
      </c>
      <c r="X27" s="82"/>
      <c r="Y27" s="75"/>
      <c r="Z27" s="75"/>
      <c r="AA27" s="75">
        <v>1</v>
      </c>
      <c r="AC27" s="107"/>
    </row>
    <row r="28" spans="2:29" ht="12.75" customHeight="1" x14ac:dyDescent="0.2">
      <c r="B28" s="98"/>
      <c r="C28" s="61"/>
      <c r="D28" s="98"/>
      <c r="E28" s="98"/>
      <c r="F28" s="83"/>
      <c r="G28" s="48" t="s">
        <v>138</v>
      </c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75"/>
      <c r="T28" s="75"/>
      <c r="U28" s="75"/>
      <c r="V28" s="75"/>
      <c r="W28" s="82">
        <v>1</v>
      </c>
      <c r="X28" s="82"/>
      <c r="Y28" s="75"/>
      <c r="Z28" s="75"/>
      <c r="AA28" s="75"/>
      <c r="AC28" s="107"/>
    </row>
    <row r="29" spans="2:29" ht="12.75" customHeight="1" x14ac:dyDescent="0.2">
      <c r="B29" s="98"/>
      <c r="C29" s="61"/>
      <c r="D29" s="98"/>
      <c r="E29" s="98"/>
      <c r="F29" s="83"/>
      <c r="G29" s="48" t="s">
        <v>137</v>
      </c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75"/>
      <c r="T29" s="75"/>
      <c r="U29" s="75"/>
      <c r="V29" s="75"/>
      <c r="W29" s="82">
        <v>1</v>
      </c>
      <c r="X29" s="82"/>
      <c r="Y29" s="75"/>
      <c r="Z29" s="75"/>
      <c r="AA29" s="75"/>
      <c r="AC29" s="107"/>
    </row>
    <row r="30" spans="2:29" ht="12.75" customHeight="1" x14ac:dyDescent="0.2">
      <c r="B30" s="98">
        <f>'[1]CADD Sheets'!$A$2327</f>
        <v>422</v>
      </c>
      <c r="C30" s="61" t="s">
        <v>61</v>
      </c>
      <c r="D30" s="100" t="s">
        <v>130</v>
      </c>
      <c r="E30" s="98"/>
      <c r="F30" s="83" t="s">
        <v>30</v>
      </c>
      <c r="G30" s="48" t="s">
        <v>153</v>
      </c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75"/>
      <c r="T30" s="75">
        <v>1</v>
      </c>
      <c r="U30" s="75">
        <v>2</v>
      </c>
      <c r="V30" s="75"/>
      <c r="W30" s="82"/>
      <c r="X30" s="82"/>
      <c r="Y30" s="75"/>
      <c r="Z30" s="75"/>
      <c r="AA30" s="75"/>
      <c r="AC30" s="107"/>
    </row>
    <row r="31" spans="2:29" ht="12.75" customHeight="1" x14ac:dyDescent="0.2">
      <c r="B31" s="98"/>
      <c r="C31" s="61"/>
      <c r="D31" s="98"/>
      <c r="E31" s="98"/>
      <c r="F31" s="83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75"/>
      <c r="T31" s="75"/>
      <c r="U31" s="75"/>
      <c r="V31" s="75"/>
      <c r="W31" s="82"/>
      <c r="X31" s="82"/>
      <c r="Y31" s="75"/>
      <c r="Z31" s="75"/>
      <c r="AA31" s="75"/>
      <c r="AC31" s="107"/>
    </row>
    <row r="32" spans="2:29" ht="12.75" customHeight="1" x14ac:dyDescent="0.2">
      <c r="B32" s="98">
        <f>'[1]CADD Sheets'!$A$2327</f>
        <v>422</v>
      </c>
      <c r="C32" s="108" t="s">
        <v>44</v>
      </c>
      <c r="D32" s="100" t="s">
        <v>130</v>
      </c>
      <c r="E32" s="106">
        <v>19715</v>
      </c>
      <c r="F32" s="106" t="s">
        <v>27</v>
      </c>
      <c r="G32" s="108" t="s">
        <v>159</v>
      </c>
      <c r="H32" s="109" t="s">
        <v>268</v>
      </c>
      <c r="I32" s="107"/>
      <c r="J32" s="109"/>
      <c r="K32" s="109"/>
      <c r="L32" s="110"/>
      <c r="M32" s="110"/>
      <c r="N32" s="110">
        <v>1</v>
      </c>
      <c r="O32" s="110"/>
      <c r="P32" s="107">
        <v>20</v>
      </c>
      <c r="Q32" s="110"/>
      <c r="R32" s="110"/>
      <c r="S32" s="110"/>
      <c r="T32" s="110"/>
      <c r="U32" s="110"/>
      <c r="V32" s="110"/>
      <c r="W32" s="110"/>
      <c r="X32" s="110"/>
      <c r="Y32" s="110"/>
      <c r="Z32" s="110"/>
      <c r="AA32" s="110"/>
      <c r="AC32" s="107"/>
    </row>
    <row r="33" spans="2:29" ht="12.75" customHeight="1" x14ac:dyDescent="0.2">
      <c r="B33" s="98">
        <f>'[1]CADD Sheets'!$A$2327</f>
        <v>422</v>
      </c>
      <c r="C33" s="108" t="s">
        <v>45</v>
      </c>
      <c r="D33" s="100" t="s">
        <v>130</v>
      </c>
      <c r="E33" s="106">
        <v>20050</v>
      </c>
      <c r="F33" s="106" t="s">
        <v>27</v>
      </c>
      <c r="G33" s="108" t="s">
        <v>226</v>
      </c>
      <c r="H33" s="109" t="s">
        <v>157</v>
      </c>
      <c r="I33" s="107">
        <v>12.5</v>
      </c>
      <c r="J33" s="109"/>
      <c r="K33" s="109"/>
      <c r="L33" s="110"/>
      <c r="M33" s="110"/>
      <c r="N33" s="110"/>
      <c r="O33" s="110"/>
      <c r="P33" s="107">
        <v>7.5</v>
      </c>
      <c r="Q33" s="110"/>
      <c r="R33" s="110">
        <v>1</v>
      </c>
      <c r="S33" s="110"/>
      <c r="T33" s="110"/>
      <c r="U33" s="110"/>
      <c r="V33" s="110"/>
      <c r="W33" s="110"/>
      <c r="X33" s="110"/>
      <c r="Y33" s="110"/>
      <c r="Z33" s="110"/>
      <c r="AA33" s="110"/>
      <c r="AC33" s="107"/>
    </row>
    <row r="34" spans="2:29" ht="12.75" customHeight="1" x14ac:dyDescent="0.2">
      <c r="B34" s="92"/>
      <c r="C34" s="108"/>
      <c r="D34" s="108"/>
      <c r="E34" s="106"/>
      <c r="F34" s="106"/>
      <c r="G34" s="108" t="s">
        <v>226</v>
      </c>
      <c r="H34" s="109" t="s">
        <v>157</v>
      </c>
      <c r="I34" s="107"/>
      <c r="J34" s="109"/>
      <c r="K34" s="109"/>
      <c r="L34" s="110"/>
      <c r="M34" s="110"/>
      <c r="N34" s="110"/>
      <c r="O34" s="110"/>
      <c r="P34" s="107">
        <v>7.5</v>
      </c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C34" s="107"/>
    </row>
    <row r="35" spans="2:29" ht="12.75" customHeight="1" x14ac:dyDescent="0.2">
      <c r="B35" s="98">
        <f>'[1]CADD Sheets'!$A$2327</f>
        <v>422</v>
      </c>
      <c r="C35" s="108" t="s">
        <v>48</v>
      </c>
      <c r="D35" s="100" t="s">
        <v>130</v>
      </c>
      <c r="E35" s="106">
        <v>19375</v>
      </c>
      <c r="F35" s="106" t="s">
        <v>30</v>
      </c>
      <c r="G35" s="108" t="s">
        <v>227</v>
      </c>
      <c r="H35" s="109" t="s">
        <v>158</v>
      </c>
      <c r="I35" s="107"/>
      <c r="J35" s="109" t="s">
        <v>225</v>
      </c>
      <c r="K35" s="109"/>
      <c r="L35" s="110"/>
      <c r="M35" s="110"/>
      <c r="N35" s="110"/>
      <c r="O35" s="110"/>
      <c r="P35" s="107">
        <v>16</v>
      </c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C35" s="107">
        <f>16.2*2</f>
        <v>32.4</v>
      </c>
    </row>
    <row r="36" spans="2:29" ht="12.75" customHeight="1" x14ac:dyDescent="0.2">
      <c r="B36" s="92"/>
      <c r="C36" s="108"/>
      <c r="D36" s="108"/>
      <c r="E36" s="106"/>
      <c r="F36" s="106"/>
      <c r="G36" s="106"/>
      <c r="H36" s="109"/>
      <c r="I36" s="107"/>
      <c r="J36" s="109"/>
      <c r="K36" s="109"/>
      <c r="L36" s="75"/>
      <c r="M36" s="75"/>
      <c r="N36" s="75"/>
      <c r="O36" s="75"/>
      <c r="P36" s="107"/>
      <c r="Q36" s="110"/>
      <c r="R36" s="110"/>
      <c r="S36" s="110"/>
      <c r="T36" s="110"/>
      <c r="U36" s="110"/>
      <c r="V36" s="110"/>
      <c r="W36" s="110"/>
      <c r="X36" s="110"/>
      <c r="Y36" s="110"/>
      <c r="Z36" s="110"/>
      <c r="AA36" s="110"/>
      <c r="AC36" s="107"/>
    </row>
    <row r="37" spans="2:29" ht="12.75" customHeight="1" x14ac:dyDescent="0.2">
      <c r="B37" s="98">
        <f>'[1]CADD Sheets'!$A$2328</f>
        <v>423</v>
      </c>
      <c r="C37" s="61" t="s">
        <v>62</v>
      </c>
      <c r="D37" s="100" t="s">
        <v>130</v>
      </c>
      <c r="E37" s="98"/>
      <c r="F37" s="83" t="s">
        <v>27</v>
      </c>
      <c r="G37" s="48" t="s">
        <v>138</v>
      </c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75"/>
      <c r="T37" s="75"/>
      <c r="U37" s="75"/>
      <c r="V37" s="75"/>
      <c r="W37" s="82">
        <v>1</v>
      </c>
      <c r="X37" s="82"/>
      <c r="Y37" s="75"/>
      <c r="Z37" s="75"/>
      <c r="AA37" s="75">
        <v>1</v>
      </c>
      <c r="AC37" s="107"/>
    </row>
    <row r="38" spans="2:29" ht="12.75" customHeight="1" x14ac:dyDescent="0.2">
      <c r="B38" s="98"/>
      <c r="C38" s="61"/>
      <c r="D38" s="98"/>
      <c r="E38" s="98"/>
      <c r="F38" s="83"/>
      <c r="G38" s="48" t="s">
        <v>137</v>
      </c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75"/>
      <c r="T38" s="75"/>
      <c r="U38" s="75"/>
      <c r="V38" s="75"/>
      <c r="W38" s="82">
        <v>1</v>
      </c>
      <c r="X38" s="82"/>
      <c r="Y38" s="75"/>
      <c r="Z38" s="75"/>
      <c r="AA38" s="75"/>
      <c r="AC38" s="107"/>
    </row>
    <row r="39" spans="2:29" ht="12.75" customHeight="1" x14ac:dyDescent="0.2">
      <c r="B39" s="98"/>
      <c r="C39" s="61"/>
      <c r="D39" s="98"/>
      <c r="E39" s="98"/>
      <c r="F39" s="83"/>
      <c r="G39" s="48" t="s">
        <v>139</v>
      </c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75"/>
      <c r="T39" s="75"/>
      <c r="U39" s="75"/>
      <c r="V39" s="75"/>
      <c r="W39" s="82">
        <v>1</v>
      </c>
      <c r="X39" s="82"/>
      <c r="Y39" s="75"/>
      <c r="Z39" s="75"/>
      <c r="AA39" s="75"/>
      <c r="AC39" s="107"/>
    </row>
    <row r="40" spans="2:29" ht="12.75" customHeight="1" x14ac:dyDescent="0.2">
      <c r="B40" s="98"/>
      <c r="C40" s="61"/>
      <c r="D40" s="98"/>
      <c r="E40" s="98"/>
      <c r="F40" s="83"/>
      <c r="G40" s="48" t="s">
        <v>138</v>
      </c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75"/>
      <c r="T40" s="75"/>
      <c r="U40" s="75"/>
      <c r="V40" s="75"/>
      <c r="W40" s="82">
        <v>1</v>
      </c>
      <c r="X40" s="82"/>
      <c r="Y40" s="75"/>
      <c r="Z40" s="75"/>
      <c r="AA40" s="75"/>
      <c r="AC40" s="107"/>
    </row>
    <row r="41" spans="2:29" ht="12.75" customHeight="1" x14ac:dyDescent="0.2">
      <c r="B41" s="98"/>
      <c r="C41" s="61"/>
      <c r="D41" s="98"/>
      <c r="E41" s="98"/>
      <c r="F41" s="83"/>
      <c r="G41" s="48" t="s">
        <v>137</v>
      </c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75"/>
      <c r="T41" s="75"/>
      <c r="U41" s="75"/>
      <c r="V41" s="75"/>
      <c r="W41" s="82">
        <v>1</v>
      </c>
      <c r="X41" s="82"/>
      <c r="Y41" s="75"/>
      <c r="Z41" s="75"/>
      <c r="AA41" s="75"/>
      <c r="AC41" s="107"/>
    </row>
    <row r="42" spans="2:29" ht="12.75" customHeight="1" x14ac:dyDescent="0.2">
      <c r="B42" s="98">
        <f>'[1]CADD Sheets'!$A$2328</f>
        <v>423</v>
      </c>
      <c r="C42" s="61" t="s">
        <v>213</v>
      </c>
      <c r="D42" s="100" t="s">
        <v>130</v>
      </c>
      <c r="E42" s="98"/>
      <c r="F42" s="83" t="s">
        <v>30</v>
      </c>
      <c r="G42" s="48" t="s">
        <v>139</v>
      </c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75"/>
      <c r="T42" s="75"/>
      <c r="U42" s="75"/>
      <c r="V42" s="75"/>
      <c r="W42" s="82"/>
      <c r="X42" s="82">
        <v>1</v>
      </c>
      <c r="Y42" s="75"/>
      <c r="Z42" s="75"/>
      <c r="AA42" s="75">
        <v>1</v>
      </c>
      <c r="AC42" s="107"/>
    </row>
    <row r="43" spans="2:29" ht="12.75" customHeight="1" x14ac:dyDescent="0.2">
      <c r="B43" s="98"/>
      <c r="C43" s="61"/>
      <c r="D43" s="98"/>
      <c r="E43" s="98"/>
      <c r="F43" s="83"/>
      <c r="G43" s="48" t="s">
        <v>140</v>
      </c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75"/>
      <c r="T43" s="75"/>
      <c r="U43" s="75"/>
      <c r="V43" s="75"/>
      <c r="W43" s="82"/>
      <c r="X43" s="82">
        <v>1</v>
      </c>
      <c r="Y43" s="75"/>
      <c r="Z43" s="75"/>
      <c r="AA43" s="75"/>
      <c r="AC43" s="107"/>
    </row>
    <row r="44" spans="2:29" ht="12.75" customHeight="1" x14ac:dyDescent="0.2">
      <c r="B44" s="98"/>
      <c r="C44" s="61"/>
      <c r="D44" s="98"/>
      <c r="E44" s="98"/>
      <c r="F44" s="83"/>
      <c r="G44" s="48" t="s">
        <v>138</v>
      </c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75"/>
      <c r="T44" s="75"/>
      <c r="U44" s="75"/>
      <c r="V44" s="75"/>
      <c r="W44" s="82"/>
      <c r="X44" s="82">
        <v>1</v>
      </c>
      <c r="Y44" s="75"/>
      <c r="Z44" s="75"/>
      <c r="AA44" s="75"/>
      <c r="AC44" s="107"/>
    </row>
    <row r="45" spans="2:29" ht="12.75" customHeight="1" x14ac:dyDescent="0.2">
      <c r="B45" s="98"/>
      <c r="C45" s="61"/>
      <c r="D45" s="98"/>
      <c r="E45" s="98"/>
      <c r="F45" s="83"/>
      <c r="G45" s="48" t="s">
        <v>137</v>
      </c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75"/>
      <c r="T45" s="75"/>
      <c r="U45" s="75"/>
      <c r="V45" s="75"/>
      <c r="W45" s="82"/>
      <c r="X45" s="82">
        <v>1</v>
      </c>
      <c r="Y45" s="75"/>
      <c r="Z45" s="75"/>
      <c r="AA45" s="75"/>
      <c r="AC45" s="107"/>
    </row>
    <row r="46" spans="2:29" ht="12.75" customHeight="1" x14ac:dyDescent="0.2">
      <c r="B46" s="98"/>
      <c r="C46" s="61"/>
      <c r="D46" s="98"/>
      <c r="E46" s="98"/>
      <c r="F46" s="83"/>
      <c r="G46" s="48" t="s">
        <v>144</v>
      </c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75"/>
      <c r="T46" s="75"/>
      <c r="U46" s="75"/>
      <c r="V46" s="75"/>
      <c r="W46" s="82">
        <v>1</v>
      </c>
      <c r="X46" s="82"/>
      <c r="Y46" s="75"/>
      <c r="Z46" s="75"/>
      <c r="AA46" s="75"/>
      <c r="AC46" s="107"/>
    </row>
    <row r="47" spans="2:29" ht="12.75" customHeight="1" x14ac:dyDescent="0.2">
      <c r="B47" s="98"/>
      <c r="C47" s="61"/>
      <c r="D47" s="98"/>
      <c r="E47" s="98"/>
      <c r="F47" s="83"/>
      <c r="G47" s="48" t="s">
        <v>138</v>
      </c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75"/>
      <c r="T47" s="75"/>
      <c r="U47" s="75"/>
      <c r="V47" s="75"/>
      <c r="W47" s="82">
        <v>1</v>
      </c>
      <c r="X47" s="82"/>
      <c r="Y47" s="75"/>
      <c r="Z47" s="75"/>
      <c r="AA47" s="75"/>
      <c r="AC47" s="107"/>
    </row>
    <row r="48" spans="2:29" ht="12.75" customHeight="1" x14ac:dyDescent="0.2">
      <c r="B48" s="98"/>
      <c r="C48" s="61"/>
      <c r="D48" s="98"/>
      <c r="E48" s="98"/>
      <c r="F48" s="83"/>
      <c r="G48" s="48" t="s">
        <v>137</v>
      </c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75"/>
      <c r="T48" s="75"/>
      <c r="U48" s="75"/>
      <c r="V48" s="75"/>
      <c r="W48" s="82">
        <v>1</v>
      </c>
      <c r="X48" s="82"/>
      <c r="Y48" s="75"/>
      <c r="Z48" s="75"/>
      <c r="AA48" s="75"/>
      <c r="AC48" s="107"/>
    </row>
    <row r="49" spans="2:29" ht="12.75" customHeight="1" x14ac:dyDescent="0.2">
      <c r="B49" s="98">
        <f>'[1]CADD Sheets'!$A$2328</f>
        <v>423</v>
      </c>
      <c r="C49" s="61" t="s">
        <v>63</v>
      </c>
      <c r="D49" s="100" t="s">
        <v>130</v>
      </c>
      <c r="E49" s="98"/>
      <c r="F49" s="83" t="s">
        <v>30</v>
      </c>
      <c r="G49" s="48" t="s">
        <v>144</v>
      </c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75"/>
      <c r="T49" s="75"/>
      <c r="U49" s="75"/>
      <c r="V49" s="75"/>
      <c r="W49" s="82">
        <v>1</v>
      </c>
      <c r="X49" s="82"/>
      <c r="Y49" s="75"/>
      <c r="Z49" s="75">
        <v>1</v>
      </c>
      <c r="AA49" s="75"/>
      <c r="AC49" s="107"/>
    </row>
    <row r="50" spans="2:29" ht="12.75" customHeight="1" x14ac:dyDescent="0.2">
      <c r="B50" s="98"/>
      <c r="C50" s="61"/>
      <c r="D50" s="98"/>
      <c r="E50" s="98"/>
      <c r="F50" s="83"/>
      <c r="G50" s="48" t="s">
        <v>138</v>
      </c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75"/>
      <c r="T50" s="75"/>
      <c r="U50" s="75"/>
      <c r="V50" s="75"/>
      <c r="W50" s="82">
        <v>1</v>
      </c>
      <c r="X50" s="82"/>
      <c r="Y50" s="75"/>
      <c r="Z50" s="75"/>
      <c r="AA50" s="75"/>
      <c r="AC50" s="107"/>
    </row>
    <row r="51" spans="2:29" ht="12.75" customHeight="1" x14ac:dyDescent="0.2">
      <c r="B51" s="98"/>
      <c r="C51" s="61"/>
      <c r="D51" s="98"/>
      <c r="E51" s="98"/>
      <c r="F51" s="83"/>
      <c r="G51" s="48" t="s">
        <v>141</v>
      </c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75"/>
      <c r="T51" s="75"/>
      <c r="U51" s="75"/>
      <c r="V51" s="75"/>
      <c r="W51" s="82">
        <v>1</v>
      </c>
      <c r="X51" s="82"/>
      <c r="Y51" s="75"/>
      <c r="Z51" s="75"/>
      <c r="AA51" s="75"/>
      <c r="AC51" s="107"/>
    </row>
    <row r="52" spans="2:29" ht="12.75" customHeight="1" x14ac:dyDescent="0.2">
      <c r="B52" s="98"/>
      <c r="C52" s="61"/>
      <c r="D52" s="98"/>
      <c r="E52" s="98"/>
      <c r="F52" s="83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75"/>
      <c r="T52" s="75"/>
      <c r="U52" s="75"/>
      <c r="V52" s="75"/>
      <c r="W52" s="82"/>
      <c r="X52" s="82"/>
      <c r="Y52" s="75"/>
      <c r="Z52" s="75"/>
      <c r="AA52" s="75"/>
      <c r="AC52" s="107"/>
    </row>
    <row r="53" spans="2:29" ht="12.75" customHeight="1" x14ac:dyDescent="0.2">
      <c r="B53" s="98">
        <f>'[1]CADD Sheets'!$A$2328</f>
        <v>423</v>
      </c>
      <c r="C53" s="108" t="s">
        <v>49</v>
      </c>
      <c r="D53" s="100" t="s">
        <v>130</v>
      </c>
      <c r="E53" s="106">
        <v>20550</v>
      </c>
      <c r="F53" s="83" t="s">
        <v>27</v>
      </c>
      <c r="G53" s="108" t="s">
        <v>226</v>
      </c>
      <c r="H53" s="109" t="s">
        <v>157</v>
      </c>
      <c r="I53" s="107">
        <v>12.5</v>
      </c>
      <c r="J53" s="109"/>
      <c r="K53" s="109"/>
      <c r="L53" s="110"/>
      <c r="M53" s="110"/>
      <c r="N53" s="110"/>
      <c r="O53" s="110"/>
      <c r="P53" s="107">
        <v>7.5</v>
      </c>
      <c r="Q53" s="110"/>
      <c r="R53" s="110">
        <v>1</v>
      </c>
      <c r="S53" s="110"/>
      <c r="T53" s="110"/>
      <c r="U53" s="110"/>
      <c r="V53" s="110"/>
      <c r="W53" s="110"/>
      <c r="X53" s="110"/>
      <c r="Y53" s="110"/>
      <c r="Z53" s="110"/>
      <c r="AA53" s="110"/>
      <c r="AC53" s="107"/>
    </row>
    <row r="54" spans="2:29" ht="12.75" customHeight="1" x14ac:dyDescent="0.2">
      <c r="B54" s="92"/>
      <c r="C54" s="108"/>
      <c r="D54" s="108"/>
      <c r="E54" s="106"/>
      <c r="F54" s="106"/>
      <c r="G54" s="108" t="s">
        <v>226</v>
      </c>
      <c r="H54" s="109" t="s">
        <v>157</v>
      </c>
      <c r="I54" s="107"/>
      <c r="J54" s="109"/>
      <c r="K54" s="109"/>
      <c r="L54" s="110"/>
      <c r="M54" s="110"/>
      <c r="N54" s="110"/>
      <c r="O54" s="110"/>
      <c r="P54" s="107">
        <v>7.5</v>
      </c>
      <c r="Q54" s="110"/>
      <c r="R54" s="110"/>
      <c r="S54" s="110"/>
      <c r="T54" s="110"/>
      <c r="U54" s="110"/>
      <c r="V54" s="110"/>
      <c r="W54" s="110"/>
      <c r="X54" s="110"/>
      <c r="Y54" s="110"/>
      <c r="Z54" s="110"/>
      <c r="AA54" s="110"/>
      <c r="AC54" s="107"/>
    </row>
    <row r="55" spans="2:29" ht="12.75" customHeight="1" x14ac:dyDescent="0.2">
      <c r="B55" s="98">
        <f>'[1]CADD Sheets'!$A$2328</f>
        <v>423</v>
      </c>
      <c r="C55" s="108" t="s">
        <v>50</v>
      </c>
      <c r="D55" s="100" t="s">
        <v>130</v>
      </c>
      <c r="E55" s="106">
        <v>21106</v>
      </c>
      <c r="F55" s="83" t="s">
        <v>27</v>
      </c>
      <c r="G55" s="108" t="s">
        <v>226</v>
      </c>
      <c r="H55" s="109" t="s">
        <v>157</v>
      </c>
      <c r="I55" s="107">
        <v>12.5</v>
      </c>
      <c r="J55" s="109"/>
      <c r="K55" s="109"/>
      <c r="L55" s="110"/>
      <c r="M55" s="110"/>
      <c r="N55" s="110"/>
      <c r="O55" s="110"/>
      <c r="P55" s="107">
        <v>7.5</v>
      </c>
      <c r="Q55" s="110"/>
      <c r="R55" s="110">
        <v>1</v>
      </c>
      <c r="S55" s="110"/>
      <c r="T55" s="110"/>
      <c r="U55" s="110"/>
      <c r="V55" s="110"/>
      <c r="W55" s="110"/>
      <c r="X55" s="110"/>
      <c r="Y55" s="110"/>
      <c r="Z55" s="110"/>
      <c r="AA55" s="110"/>
      <c r="AC55" s="107"/>
    </row>
    <row r="56" spans="2:29" ht="12.75" customHeight="1" x14ac:dyDescent="0.2">
      <c r="B56" s="92"/>
      <c r="C56" s="108"/>
      <c r="D56" s="108"/>
      <c r="E56" s="106"/>
      <c r="F56" s="106"/>
      <c r="G56" s="108" t="s">
        <v>226</v>
      </c>
      <c r="H56" s="109" t="s">
        <v>157</v>
      </c>
      <c r="I56" s="107"/>
      <c r="J56" s="109"/>
      <c r="K56" s="109"/>
      <c r="L56" s="110"/>
      <c r="M56" s="110"/>
      <c r="N56" s="110"/>
      <c r="O56" s="110"/>
      <c r="P56" s="107">
        <v>7.5</v>
      </c>
      <c r="Q56" s="110"/>
      <c r="R56" s="110"/>
      <c r="S56" s="110"/>
      <c r="T56" s="110"/>
      <c r="U56" s="110"/>
      <c r="V56" s="110"/>
      <c r="W56" s="110"/>
      <c r="X56" s="110"/>
      <c r="Y56" s="110"/>
      <c r="Z56" s="110"/>
      <c r="AA56" s="110"/>
      <c r="AC56" s="107"/>
    </row>
    <row r="57" spans="2:29" ht="12.75" customHeight="1" x14ac:dyDescent="0.2">
      <c r="B57" s="92"/>
      <c r="C57" s="108"/>
      <c r="D57" s="108"/>
      <c r="E57" s="106"/>
      <c r="F57" s="106"/>
      <c r="G57" s="106"/>
      <c r="H57" s="109"/>
      <c r="I57" s="107"/>
      <c r="J57" s="109"/>
      <c r="K57" s="109"/>
      <c r="L57" s="75"/>
      <c r="M57" s="75"/>
      <c r="N57" s="75"/>
      <c r="O57" s="75"/>
      <c r="P57" s="107"/>
      <c r="Q57" s="110"/>
      <c r="R57" s="110"/>
      <c r="S57" s="110"/>
      <c r="T57" s="110"/>
      <c r="U57" s="110"/>
      <c r="V57" s="110"/>
      <c r="W57" s="110"/>
      <c r="X57" s="110"/>
      <c r="Y57" s="110"/>
      <c r="Z57" s="110"/>
      <c r="AA57" s="110"/>
      <c r="AC57" s="107"/>
    </row>
    <row r="58" spans="2:29" ht="12.75" customHeight="1" x14ac:dyDescent="0.2">
      <c r="B58" s="92">
        <f>'[1]CADD Sheets'!$A$2329</f>
        <v>424</v>
      </c>
      <c r="C58" s="108" t="s">
        <v>51</v>
      </c>
      <c r="D58" s="100" t="s">
        <v>130</v>
      </c>
      <c r="E58" s="106">
        <v>21634</v>
      </c>
      <c r="F58" s="83" t="s">
        <v>27</v>
      </c>
      <c r="G58" s="108" t="s">
        <v>226</v>
      </c>
      <c r="H58" s="109" t="s">
        <v>157</v>
      </c>
      <c r="I58" s="107">
        <v>12.5</v>
      </c>
      <c r="J58" s="109"/>
      <c r="K58" s="109"/>
      <c r="L58" s="110"/>
      <c r="M58" s="110"/>
      <c r="N58" s="110"/>
      <c r="O58" s="110"/>
      <c r="P58" s="107">
        <v>7.5</v>
      </c>
      <c r="Q58" s="110"/>
      <c r="R58" s="110">
        <v>1</v>
      </c>
      <c r="S58" s="110"/>
      <c r="T58" s="110"/>
      <c r="U58" s="110"/>
      <c r="V58" s="110"/>
      <c r="W58" s="110"/>
      <c r="X58" s="110"/>
      <c r="Y58" s="110"/>
      <c r="Z58" s="110"/>
      <c r="AA58" s="110"/>
      <c r="AC58" s="107"/>
    </row>
    <row r="59" spans="2:29" ht="12.75" customHeight="1" x14ac:dyDescent="0.2">
      <c r="B59" s="92"/>
      <c r="C59" s="108"/>
      <c r="D59" s="108"/>
      <c r="E59" s="106"/>
      <c r="F59" s="106"/>
      <c r="G59" s="108" t="s">
        <v>226</v>
      </c>
      <c r="H59" s="109" t="s">
        <v>157</v>
      </c>
      <c r="I59" s="107"/>
      <c r="J59" s="109"/>
      <c r="K59" s="109"/>
      <c r="L59" s="110"/>
      <c r="M59" s="110"/>
      <c r="N59" s="110"/>
      <c r="O59" s="110"/>
      <c r="P59" s="107">
        <v>7.5</v>
      </c>
      <c r="Q59" s="110"/>
      <c r="R59" s="110"/>
      <c r="S59" s="110"/>
      <c r="T59" s="110"/>
      <c r="U59" s="110"/>
      <c r="V59" s="110"/>
      <c r="W59" s="110"/>
      <c r="X59" s="110"/>
      <c r="Y59" s="110"/>
      <c r="Z59" s="110"/>
      <c r="AA59" s="110"/>
      <c r="AC59" s="107"/>
    </row>
    <row r="60" spans="2:29" ht="12.75" customHeight="1" x14ac:dyDescent="0.2">
      <c r="B60" s="92"/>
      <c r="C60" s="108"/>
      <c r="D60" s="108"/>
      <c r="E60" s="106"/>
      <c r="F60" s="106"/>
      <c r="G60" s="106"/>
      <c r="H60" s="109"/>
      <c r="I60" s="107"/>
      <c r="J60" s="109"/>
      <c r="K60" s="109"/>
      <c r="L60" s="75"/>
      <c r="M60" s="75"/>
      <c r="N60" s="75"/>
      <c r="O60" s="75"/>
      <c r="P60" s="107"/>
      <c r="Q60" s="110"/>
      <c r="R60" s="110"/>
      <c r="S60" s="110"/>
      <c r="T60" s="110"/>
      <c r="U60" s="110"/>
      <c r="V60" s="110"/>
      <c r="W60" s="110"/>
      <c r="X60" s="110"/>
      <c r="Y60" s="110"/>
      <c r="Z60" s="110"/>
      <c r="AA60" s="110"/>
      <c r="AC60" s="107"/>
    </row>
    <row r="61" spans="2:29" ht="12.75" customHeight="1" x14ac:dyDescent="0.2">
      <c r="B61" s="98"/>
      <c r="C61" s="61"/>
      <c r="D61" s="92"/>
      <c r="E61" s="98"/>
      <c r="F61" s="83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75"/>
      <c r="T61" s="75"/>
      <c r="U61" s="75"/>
      <c r="V61" s="75"/>
      <c r="W61" s="82"/>
      <c r="X61" s="82"/>
      <c r="Y61" s="75"/>
      <c r="Z61" s="75"/>
      <c r="AA61" s="75"/>
      <c r="AC61" s="107"/>
    </row>
    <row r="62" spans="2:29" ht="12.75" customHeight="1" x14ac:dyDescent="0.2">
      <c r="B62" s="98"/>
      <c r="C62" s="61"/>
      <c r="D62" s="92"/>
      <c r="E62" s="98"/>
      <c r="F62" s="83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75"/>
      <c r="T62" s="75"/>
      <c r="U62" s="75"/>
      <c r="V62" s="75"/>
      <c r="W62" s="82"/>
      <c r="X62" s="82"/>
      <c r="Y62" s="75"/>
      <c r="Z62" s="75"/>
      <c r="AA62" s="75"/>
      <c r="AC62" s="107"/>
    </row>
    <row r="63" spans="2:29" ht="12.75" customHeight="1" x14ac:dyDescent="0.2">
      <c r="B63" s="98"/>
      <c r="C63" s="61"/>
      <c r="D63" s="98"/>
      <c r="E63" s="98"/>
      <c r="F63" s="83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75"/>
      <c r="T63" s="75"/>
      <c r="U63" s="75"/>
      <c r="V63" s="75"/>
      <c r="W63" s="82"/>
      <c r="X63" s="82"/>
      <c r="Y63" s="75"/>
      <c r="Z63" s="75"/>
      <c r="AA63" s="75"/>
      <c r="AC63" s="107"/>
    </row>
    <row r="64" spans="2:29" ht="12.75" customHeight="1" x14ac:dyDescent="0.2">
      <c r="B64" s="98"/>
      <c r="C64" s="61"/>
      <c r="D64" s="92"/>
      <c r="E64" s="98"/>
      <c r="F64" s="83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75"/>
      <c r="T64" s="75"/>
      <c r="U64" s="75"/>
      <c r="V64" s="75"/>
      <c r="W64" s="82"/>
      <c r="X64" s="82"/>
      <c r="Y64" s="75"/>
      <c r="Z64" s="75"/>
      <c r="AA64" s="75"/>
      <c r="AC64" s="107"/>
    </row>
    <row r="65" spans="2:29" ht="12.75" customHeight="1" x14ac:dyDescent="0.2">
      <c r="B65" s="98"/>
      <c r="C65" s="61"/>
      <c r="D65" s="92"/>
      <c r="E65" s="98"/>
      <c r="F65" s="83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75"/>
      <c r="T65" s="75"/>
      <c r="U65" s="75"/>
      <c r="V65" s="75"/>
      <c r="W65" s="82"/>
      <c r="X65" s="82"/>
      <c r="Y65" s="75"/>
      <c r="Z65" s="75"/>
      <c r="AA65" s="75"/>
      <c r="AC65" s="107"/>
    </row>
    <row r="66" spans="2:29" ht="12.75" customHeight="1" x14ac:dyDescent="0.2">
      <c r="B66" s="98"/>
      <c r="C66" s="61"/>
      <c r="D66" s="92"/>
      <c r="E66" s="98"/>
      <c r="F66" s="83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75"/>
      <c r="T66" s="75"/>
      <c r="U66" s="75"/>
      <c r="V66" s="75"/>
      <c r="W66" s="82"/>
      <c r="X66" s="82"/>
      <c r="Y66" s="75"/>
      <c r="Z66" s="75"/>
      <c r="AA66" s="75"/>
      <c r="AC66" s="107"/>
    </row>
    <row r="67" spans="2:29" ht="12.75" customHeight="1" x14ac:dyDescent="0.2">
      <c r="B67" s="98"/>
      <c r="C67" s="61"/>
      <c r="D67" s="92"/>
      <c r="E67" s="98"/>
      <c r="F67" s="83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75"/>
      <c r="T67" s="75"/>
      <c r="U67" s="75"/>
      <c r="V67" s="75"/>
      <c r="W67" s="82"/>
      <c r="X67" s="82"/>
      <c r="Y67" s="75"/>
      <c r="Z67" s="75"/>
      <c r="AA67" s="75"/>
      <c r="AC67" s="107"/>
    </row>
    <row r="68" spans="2:29" ht="12.75" customHeight="1" x14ac:dyDescent="0.2">
      <c r="B68" s="98"/>
      <c r="C68" s="61"/>
      <c r="D68" s="98"/>
      <c r="E68" s="98"/>
      <c r="F68" s="83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75"/>
      <c r="T68" s="75"/>
      <c r="U68" s="75"/>
      <c r="V68" s="75"/>
      <c r="W68" s="82"/>
      <c r="X68" s="82"/>
      <c r="Y68" s="75"/>
      <c r="Z68" s="75"/>
      <c r="AA68" s="75"/>
      <c r="AC68" s="107"/>
    </row>
    <row r="69" spans="2:29" ht="12.75" customHeight="1" x14ac:dyDescent="0.2">
      <c r="B69" s="98"/>
      <c r="C69" s="108"/>
      <c r="D69" s="92"/>
      <c r="E69" s="106"/>
      <c r="F69" s="106"/>
      <c r="G69" s="108"/>
      <c r="H69" s="109"/>
      <c r="I69" s="107"/>
      <c r="J69" s="109"/>
      <c r="K69" s="107"/>
      <c r="L69" s="75"/>
      <c r="M69" s="75"/>
      <c r="N69" s="75"/>
      <c r="O69" s="75"/>
      <c r="P69" s="107"/>
      <c r="Q69" s="110"/>
      <c r="R69" s="110"/>
      <c r="S69" s="110"/>
      <c r="T69" s="110"/>
      <c r="U69" s="110"/>
      <c r="V69" s="110"/>
      <c r="W69" s="110"/>
      <c r="X69" s="110"/>
      <c r="Y69" s="110"/>
      <c r="Z69" s="110"/>
      <c r="AA69" s="110"/>
      <c r="AC69" s="107"/>
    </row>
    <row r="70" spans="2:29" ht="12.75" customHeight="1" x14ac:dyDescent="0.2">
      <c r="B70" s="98"/>
      <c r="C70" s="108"/>
      <c r="D70" s="92"/>
      <c r="E70" s="106"/>
      <c r="F70" s="106"/>
      <c r="G70" s="108"/>
      <c r="H70" s="109"/>
      <c r="I70" s="107"/>
      <c r="J70" s="109"/>
      <c r="K70" s="107"/>
      <c r="L70" s="110"/>
      <c r="M70" s="110"/>
      <c r="N70" s="110"/>
      <c r="O70" s="110"/>
      <c r="P70" s="107"/>
      <c r="Q70" s="110"/>
      <c r="R70" s="110"/>
      <c r="S70" s="110"/>
      <c r="T70" s="110"/>
      <c r="U70" s="110"/>
      <c r="V70" s="110"/>
      <c r="W70" s="110"/>
      <c r="X70" s="110"/>
      <c r="Y70" s="110"/>
      <c r="Z70" s="110"/>
      <c r="AA70" s="110"/>
      <c r="AC70" s="107"/>
    </row>
    <row r="71" spans="2:29" ht="12.75" customHeight="1" x14ac:dyDescent="0.2">
      <c r="B71" s="92"/>
      <c r="C71" s="108"/>
      <c r="D71" s="108"/>
      <c r="E71" s="106"/>
      <c r="F71" s="106"/>
      <c r="G71" s="106"/>
      <c r="H71" s="109"/>
      <c r="I71" s="107"/>
      <c r="J71" s="109"/>
      <c r="K71" s="109"/>
      <c r="L71" s="75"/>
      <c r="M71" s="75"/>
      <c r="N71" s="75"/>
      <c r="O71" s="75"/>
      <c r="P71" s="107"/>
      <c r="Q71" s="110"/>
      <c r="R71" s="110"/>
      <c r="S71" s="110"/>
      <c r="T71" s="110"/>
      <c r="U71" s="110"/>
      <c r="V71" s="110"/>
      <c r="W71" s="110"/>
      <c r="X71" s="110"/>
      <c r="Y71" s="110"/>
      <c r="Z71" s="110"/>
      <c r="AA71" s="110"/>
      <c r="AC71" s="107"/>
    </row>
    <row r="72" spans="2:29" ht="12.75" customHeight="1" x14ac:dyDescent="0.2">
      <c r="B72" s="98"/>
      <c r="C72" s="108"/>
      <c r="D72" s="92"/>
      <c r="E72" s="106"/>
      <c r="F72" s="106"/>
      <c r="G72" s="108"/>
      <c r="H72" s="109"/>
      <c r="I72" s="107"/>
      <c r="J72" s="109"/>
      <c r="K72" s="109"/>
      <c r="L72" s="110"/>
      <c r="M72" s="110"/>
      <c r="N72" s="110"/>
      <c r="O72" s="110"/>
      <c r="P72" s="107"/>
      <c r="Q72" s="98"/>
      <c r="R72" s="98"/>
      <c r="S72" s="98"/>
      <c r="T72" s="98"/>
      <c r="U72" s="98"/>
      <c r="V72" s="110"/>
      <c r="W72" s="110"/>
      <c r="X72" s="110"/>
      <c r="Y72" s="110"/>
      <c r="Z72" s="110"/>
      <c r="AA72" s="110"/>
      <c r="AC72" s="107"/>
    </row>
    <row r="73" spans="2:29" ht="13.5" customHeight="1" x14ac:dyDescent="0.2">
      <c r="B73" s="98"/>
      <c r="C73" s="108"/>
      <c r="D73" s="92"/>
      <c r="E73" s="106"/>
      <c r="F73" s="106"/>
      <c r="G73" s="108"/>
      <c r="H73" s="96"/>
      <c r="I73" s="107"/>
      <c r="J73" s="109"/>
      <c r="K73" s="107"/>
      <c r="L73" s="110"/>
      <c r="M73" s="110"/>
      <c r="N73" s="110"/>
      <c r="O73" s="110"/>
      <c r="P73" s="107"/>
      <c r="Q73" s="98"/>
      <c r="R73" s="98"/>
      <c r="S73" s="98"/>
      <c r="T73" s="98"/>
      <c r="U73" s="98"/>
      <c r="V73" s="110"/>
      <c r="W73" s="110"/>
      <c r="X73" s="110"/>
      <c r="Y73" s="110"/>
      <c r="Z73" s="110"/>
      <c r="AA73" s="110"/>
      <c r="AC73" s="107"/>
    </row>
    <row r="74" spans="2:29" ht="15" customHeight="1" x14ac:dyDescent="0.2">
      <c r="B74" s="92"/>
      <c r="C74" s="108"/>
      <c r="D74" s="108"/>
      <c r="E74" s="106"/>
      <c r="F74" s="106"/>
      <c r="G74" s="106"/>
      <c r="H74" s="109"/>
      <c r="I74" s="107"/>
      <c r="J74" s="109"/>
      <c r="K74" s="109"/>
      <c r="L74" s="75"/>
      <c r="M74" s="75"/>
      <c r="N74" s="75"/>
      <c r="O74" s="75"/>
      <c r="P74" s="107"/>
      <c r="Q74" s="110"/>
      <c r="R74" s="110"/>
      <c r="S74" s="110"/>
      <c r="T74" s="110"/>
      <c r="U74" s="110"/>
      <c r="V74" s="110"/>
      <c r="W74" s="110"/>
      <c r="X74" s="110"/>
      <c r="Y74" s="110"/>
      <c r="Z74" s="110"/>
      <c r="AA74" s="110"/>
      <c r="AC74" s="107"/>
    </row>
    <row r="75" spans="2:29" ht="15" customHeight="1" thickBot="1" x14ac:dyDescent="0.25">
      <c r="B75" s="108"/>
      <c r="C75" s="108"/>
      <c r="D75" s="106"/>
      <c r="E75" s="106"/>
      <c r="F75" s="106"/>
      <c r="G75" s="108"/>
      <c r="H75" s="109"/>
      <c r="I75" s="107"/>
      <c r="J75" s="109"/>
      <c r="K75" s="112"/>
      <c r="L75" s="110"/>
      <c r="M75" s="110"/>
      <c r="N75" s="110"/>
      <c r="O75" s="110"/>
      <c r="P75" s="110"/>
      <c r="Q75" s="110"/>
      <c r="R75" s="110"/>
      <c r="S75" s="110"/>
      <c r="T75" s="110"/>
      <c r="U75" s="110"/>
      <c r="V75" s="110"/>
      <c r="W75" s="110"/>
      <c r="X75" s="110"/>
      <c r="Y75" s="110"/>
      <c r="Z75" s="110"/>
      <c r="AA75" s="110"/>
      <c r="AC75" s="107"/>
    </row>
    <row r="76" spans="2:29" ht="12.75" customHeight="1" x14ac:dyDescent="0.2">
      <c r="B76" s="304" t="s">
        <v>133</v>
      </c>
      <c r="C76" s="384"/>
      <c r="D76" s="384"/>
      <c r="E76" s="384"/>
      <c r="F76" s="384"/>
      <c r="G76" s="384"/>
      <c r="H76" s="385"/>
      <c r="I76" s="373">
        <f>SUM(I15:I75)</f>
        <v>50</v>
      </c>
      <c r="J76" s="373">
        <f>AC76</f>
        <v>64.8</v>
      </c>
      <c r="K76" s="373">
        <f t="shared" ref="K76:Y76" si="0">SUM(K15:K75)</f>
        <v>0</v>
      </c>
      <c r="L76" s="375">
        <f t="shared" si="0"/>
        <v>0</v>
      </c>
      <c r="M76" s="375">
        <f t="shared" si="0"/>
        <v>0</v>
      </c>
      <c r="N76" s="375">
        <f t="shared" si="0"/>
        <v>1</v>
      </c>
      <c r="O76" s="375">
        <f t="shared" si="0"/>
        <v>0</v>
      </c>
      <c r="P76" s="373">
        <f t="shared" si="0"/>
        <v>112</v>
      </c>
      <c r="Q76" s="375">
        <f t="shared" si="0"/>
        <v>0</v>
      </c>
      <c r="R76" s="375">
        <f t="shared" si="0"/>
        <v>4</v>
      </c>
      <c r="S76" s="375">
        <f t="shared" si="0"/>
        <v>5</v>
      </c>
      <c r="T76" s="375">
        <f t="shared" si="0"/>
        <v>1</v>
      </c>
      <c r="U76" s="375">
        <f t="shared" si="0"/>
        <v>9</v>
      </c>
      <c r="V76" s="375">
        <f t="shared" si="0"/>
        <v>0</v>
      </c>
      <c r="W76" s="375">
        <f t="shared" si="0"/>
        <v>17</v>
      </c>
      <c r="X76" s="375">
        <f t="shared" si="0"/>
        <v>4</v>
      </c>
      <c r="Y76" s="375">
        <f t="shared" si="0"/>
        <v>0</v>
      </c>
      <c r="Z76" s="375">
        <f t="shared" ref="Z76" si="1">SUM(Z15:Z75)</f>
        <v>1</v>
      </c>
      <c r="AA76" s="375">
        <f>SUM(AA15:AA75)</f>
        <v>4</v>
      </c>
      <c r="AC76" s="373">
        <f>SUM(AC15:AC75)</f>
        <v>64.8</v>
      </c>
    </row>
    <row r="77" spans="2:29" ht="12.75" customHeight="1" thickBot="1" x14ac:dyDescent="0.25">
      <c r="B77" s="386"/>
      <c r="C77" s="387"/>
      <c r="D77" s="387"/>
      <c r="E77" s="387"/>
      <c r="F77" s="387"/>
      <c r="G77" s="387"/>
      <c r="H77" s="388"/>
      <c r="I77" s="374"/>
      <c r="J77" s="374"/>
      <c r="K77" s="374"/>
      <c r="L77" s="376"/>
      <c r="M77" s="376"/>
      <c r="N77" s="376"/>
      <c r="O77" s="376"/>
      <c r="P77" s="374"/>
      <c r="Q77" s="376"/>
      <c r="R77" s="376"/>
      <c r="S77" s="376"/>
      <c r="T77" s="376"/>
      <c r="U77" s="376"/>
      <c r="V77" s="376"/>
      <c r="W77" s="376"/>
      <c r="X77" s="376"/>
      <c r="Y77" s="376"/>
      <c r="Z77" s="376"/>
      <c r="AA77" s="376"/>
      <c r="AC77" s="374"/>
    </row>
    <row r="81" spans="3:27" x14ac:dyDescent="0.2">
      <c r="C81" s="60"/>
      <c r="D81" s="60"/>
      <c r="E81" s="60"/>
      <c r="F81" s="60"/>
      <c r="G81" s="60"/>
      <c r="H81" s="60"/>
      <c r="I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</row>
  </sheetData>
  <mergeCells count="54">
    <mergeCell ref="X4:X13"/>
    <mergeCell ref="Y4:Y13"/>
    <mergeCell ref="B76:H77"/>
    <mergeCell ref="I76:I77"/>
    <mergeCell ref="H3:H14"/>
    <mergeCell ref="I4:I13"/>
    <mergeCell ref="J4:J13"/>
    <mergeCell ref="K4:K13"/>
    <mergeCell ref="M4:M13"/>
    <mergeCell ref="L4:L13"/>
    <mergeCell ref="G3:G7"/>
    <mergeCell ref="B3:B14"/>
    <mergeCell ref="C3:C14"/>
    <mergeCell ref="D3:D7"/>
    <mergeCell ref="E3:E14"/>
    <mergeCell ref="F3:F7"/>
    <mergeCell ref="D8:D9"/>
    <mergeCell ref="F8:F9"/>
    <mergeCell ref="G8:G9"/>
    <mergeCell ref="D10:D13"/>
    <mergeCell ref="F10:F14"/>
    <mergeCell ref="G10:G14"/>
    <mergeCell ref="J76:J77"/>
    <mergeCell ref="K76:K77"/>
    <mergeCell ref="Q4:Q13"/>
    <mergeCell ref="R4:R13"/>
    <mergeCell ref="S4:S13"/>
    <mergeCell ref="S76:S77"/>
    <mergeCell ref="R76:R77"/>
    <mergeCell ref="L76:L77"/>
    <mergeCell ref="M76:M77"/>
    <mergeCell ref="O76:O77"/>
    <mergeCell ref="P76:P77"/>
    <mergeCell ref="Q76:Q77"/>
    <mergeCell ref="N76:N77"/>
    <mergeCell ref="O4:O13"/>
    <mergeCell ref="P4:P13"/>
    <mergeCell ref="N4:N13"/>
    <mergeCell ref="AC4:AC13"/>
    <mergeCell ref="T4:T13"/>
    <mergeCell ref="U4:U13"/>
    <mergeCell ref="AC76:AC77"/>
    <mergeCell ref="T76:T77"/>
    <mergeCell ref="U76:U77"/>
    <mergeCell ref="V76:V77"/>
    <mergeCell ref="W76:W77"/>
    <mergeCell ref="X76:X77"/>
    <mergeCell ref="Y76:Y77"/>
    <mergeCell ref="AA76:AA77"/>
    <mergeCell ref="AA4:AA13"/>
    <mergeCell ref="Z4:Z13"/>
    <mergeCell ref="Z76:Z77"/>
    <mergeCell ref="V4:V13"/>
    <mergeCell ref="W4:W13"/>
  </mergeCells>
  <pageMargins left="0.7" right="0.7" top="0.75" bottom="0.75" header="0.3" footer="0.3"/>
  <pageSetup paperSize="17" scale="74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AC83"/>
  <sheetViews>
    <sheetView showZeros="0" tabSelected="1" zoomScale="85" zoomScaleNormal="85" workbookViewId="0">
      <selection activeCell="G21" sqref="G21"/>
    </sheetView>
  </sheetViews>
  <sheetFormatPr defaultRowHeight="12.75" x14ac:dyDescent="0.2"/>
  <cols>
    <col min="1" max="1" width="8.85546875" style="155"/>
    <col min="2" max="2" width="9" style="155" customWidth="1"/>
    <col min="3" max="3" width="10.7109375" style="155" customWidth="1"/>
    <col min="4" max="4" width="26.42578125" style="155" customWidth="1"/>
    <col min="5" max="5" width="16.7109375" style="155" customWidth="1"/>
    <col min="6" max="6" width="7.85546875" style="155" customWidth="1"/>
    <col min="7" max="7" width="21.7109375" style="155" customWidth="1"/>
    <col min="8" max="8" width="14.7109375" style="155" customWidth="1"/>
    <col min="9" max="9" width="8.28515625" style="155" customWidth="1"/>
    <col min="10" max="15" width="8.28515625" style="148" customWidth="1"/>
    <col min="16" max="27" width="8.28515625" style="155" customWidth="1"/>
    <col min="28" max="28" width="8.85546875" style="155"/>
    <col min="29" max="29" width="9.42578125" style="148" customWidth="1"/>
    <col min="30" max="239" width="8.85546875" style="155"/>
    <col min="240" max="240" width="9" style="155" customWidth="1"/>
    <col min="241" max="241" width="10.7109375" style="155" customWidth="1"/>
    <col min="242" max="242" width="25.7109375" style="155" customWidth="1"/>
    <col min="243" max="243" width="19.7109375" style="155" customWidth="1"/>
    <col min="244" max="244" width="8" style="155" customWidth="1"/>
    <col min="245" max="246" width="14.7109375" style="155" customWidth="1"/>
    <col min="247" max="263" width="11.5703125" style="155" customWidth="1"/>
    <col min="264" max="495" width="8.85546875" style="155"/>
    <col min="496" max="496" width="9" style="155" customWidth="1"/>
    <col min="497" max="497" width="10.7109375" style="155" customWidth="1"/>
    <col min="498" max="498" width="25.7109375" style="155" customWidth="1"/>
    <col min="499" max="499" width="19.7109375" style="155" customWidth="1"/>
    <col min="500" max="500" width="8" style="155" customWidth="1"/>
    <col min="501" max="502" width="14.7109375" style="155" customWidth="1"/>
    <col min="503" max="519" width="11.5703125" style="155" customWidth="1"/>
    <col min="520" max="751" width="8.85546875" style="155"/>
    <col min="752" max="752" width="9" style="155" customWidth="1"/>
    <col min="753" max="753" width="10.7109375" style="155" customWidth="1"/>
    <col min="754" max="754" width="25.7109375" style="155" customWidth="1"/>
    <col min="755" max="755" width="19.7109375" style="155" customWidth="1"/>
    <col min="756" max="756" width="8" style="155" customWidth="1"/>
    <col min="757" max="758" width="14.7109375" style="155" customWidth="1"/>
    <col min="759" max="775" width="11.5703125" style="155" customWidth="1"/>
    <col min="776" max="1007" width="8.85546875" style="155"/>
    <col min="1008" max="1008" width="9" style="155" customWidth="1"/>
    <col min="1009" max="1009" width="10.7109375" style="155" customWidth="1"/>
    <col min="1010" max="1010" width="25.7109375" style="155" customWidth="1"/>
    <col min="1011" max="1011" width="19.7109375" style="155" customWidth="1"/>
    <col min="1012" max="1012" width="8" style="155" customWidth="1"/>
    <col min="1013" max="1014" width="14.7109375" style="155" customWidth="1"/>
    <col min="1015" max="1031" width="11.5703125" style="155" customWidth="1"/>
    <col min="1032" max="1263" width="8.85546875" style="155"/>
    <col min="1264" max="1264" width="9" style="155" customWidth="1"/>
    <col min="1265" max="1265" width="10.7109375" style="155" customWidth="1"/>
    <col min="1266" max="1266" width="25.7109375" style="155" customWidth="1"/>
    <col min="1267" max="1267" width="19.7109375" style="155" customWidth="1"/>
    <col min="1268" max="1268" width="8" style="155" customWidth="1"/>
    <col min="1269" max="1270" width="14.7109375" style="155" customWidth="1"/>
    <col min="1271" max="1287" width="11.5703125" style="155" customWidth="1"/>
    <col min="1288" max="1519" width="8.85546875" style="155"/>
    <col min="1520" max="1520" width="9" style="155" customWidth="1"/>
    <col min="1521" max="1521" width="10.7109375" style="155" customWidth="1"/>
    <col min="1522" max="1522" width="25.7109375" style="155" customWidth="1"/>
    <col min="1523" max="1523" width="19.7109375" style="155" customWidth="1"/>
    <col min="1524" max="1524" width="8" style="155" customWidth="1"/>
    <col min="1525" max="1526" width="14.7109375" style="155" customWidth="1"/>
    <col min="1527" max="1543" width="11.5703125" style="155" customWidth="1"/>
    <col min="1544" max="1775" width="8.85546875" style="155"/>
    <col min="1776" max="1776" width="9" style="155" customWidth="1"/>
    <col min="1777" max="1777" width="10.7109375" style="155" customWidth="1"/>
    <col min="1778" max="1778" width="25.7109375" style="155" customWidth="1"/>
    <col min="1779" max="1779" width="19.7109375" style="155" customWidth="1"/>
    <col min="1780" max="1780" width="8" style="155" customWidth="1"/>
    <col min="1781" max="1782" width="14.7109375" style="155" customWidth="1"/>
    <col min="1783" max="1799" width="11.5703125" style="155" customWidth="1"/>
    <col min="1800" max="2031" width="8.85546875" style="155"/>
    <col min="2032" max="2032" width="9" style="155" customWidth="1"/>
    <col min="2033" max="2033" width="10.7109375" style="155" customWidth="1"/>
    <col min="2034" max="2034" width="25.7109375" style="155" customWidth="1"/>
    <col min="2035" max="2035" width="19.7109375" style="155" customWidth="1"/>
    <col min="2036" max="2036" width="8" style="155" customWidth="1"/>
    <col min="2037" max="2038" width="14.7109375" style="155" customWidth="1"/>
    <col min="2039" max="2055" width="11.5703125" style="155" customWidth="1"/>
    <col min="2056" max="2287" width="8.85546875" style="155"/>
    <col min="2288" max="2288" width="9" style="155" customWidth="1"/>
    <col min="2289" max="2289" width="10.7109375" style="155" customWidth="1"/>
    <col min="2290" max="2290" width="25.7109375" style="155" customWidth="1"/>
    <col min="2291" max="2291" width="19.7109375" style="155" customWidth="1"/>
    <col min="2292" max="2292" width="8" style="155" customWidth="1"/>
    <col min="2293" max="2294" width="14.7109375" style="155" customWidth="1"/>
    <col min="2295" max="2311" width="11.5703125" style="155" customWidth="1"/>
    <col min="2312" max="2543" width="8.85546875" style="155"/>
    <col min="2544" max="2544" width="9" style="155" customWidth="1"/>
    <col min="2545" max="2545" width="10.7109375" style="155" customWidth="1"/>
    <col min="2546" max="2546" width="25.7109375" style="155" customWidth="1"/>
    <col min="2547" max="2547" width="19.7109375" style="155" customWidth="1"/>
    <col min="2548" max="2548" width="8" style="155" customWidth="1"/>
    <col min="2549" max="2550" width="14.7109375" style="155" customWidth="1"/>
    <col min="2551" max="2567" width="11.5703125" style="155" customWidth="1"/>
    <col min="2568" max="2799" width="8.85546875" style="155"/>
    <col min="2800" max="2800" width="9" style="155" customWidth="1"/>
    <col min="2801" max="2801" width="10.7109375" style="155" customWidth="1"/>
    <col min="2802" max="2802" width="25.7109375" style="155" customWidth="1"/>
    <col min="2803" max="2803" width="19.7109375" style="155" customWidth="1"/>
    <col min="2804" max="2804" width="8" style="155" customWidth="1"/>
    <col min="2805" max="2806" width="14.7109375" style="155" customWidth="1"/>
    <col min="2807" max="2823" width="11.5703125" style="155" customWidth="1"/>
    <col min="2824" max="3055" width="8.85546875" style="155"/>
    <col min="3056" max="3056" width="9" style="155" customWidth="1"/>
    <col min="3057" max="3057" width="10.7109375" style="155" customWidth="1"/>
    <col min="3058" max="3058" width="25.7109375" style="155" customWidth="1"/>
    <col min="3059" max="3059" width="19.7109375" style="155" customWidth="1"/>
    <col min="3060" max="3060" width="8" style="155" customWidth="1"/>
    <col min="3061" max="3062" width="14.7109375" style="155" customWidth="1"/>
    <col min="3063" max="3079" width="11.5703125" style="155" customWidth="1"/>
    <col min="3080" max="3311" width="8.85546875" style="155"/>
    <col min="3312" max="3312" width="9" style="155" customWidth="1"/>
    <col min="3313" max="3313" width="10.7109375" style="155" customWidth="1"/>
    <col min="3314" max="3314" width="25.7109375" style="155" customWidth="1"/>
    <col min="3315" max="3315" width="19.7109375" style="155" customWidth="1"/>
    <col min="3316" max="3316" width="8" style="155" customWidth="1"/>
    <col min="3317" max="3318" width="14.7109375" style="155" customWidth="1"/>
    <col min="3319" max="3335" width="11.5703125" style="155" customWidth="1"/>
    <col min="3336" max="3567" width="8.85546875" style="155"/>
    <col min="3568" max="3568" width="9" style="155" customWidth="1"/>
    <col min="3569" max="3569" width="10.7109375" style="155" customWidth="1"/>
    <col min="3570" max="3570" width="25.7109375" style="155" customWidth="1"/>
    <col min="3571" max="3571" width="19.7109375" style="155" customWidth="1"/>
    <col min="3572" max="3572" width="8" style="155" customWidth="1"/>
    <col min="3573" max="3574" width="14.7109375" style="155" customWidth="1"/>
    <col min="3575" max="3591" width="11.5703125" style="155" customWidth="1"/>
    <col min="3592" max="3823" width="8.85546875" style="155"/>
    <col min="3824" max="3824" width="9" style="155" customWidth="1"/>
    <col min="3825" max="3825" width="10.7109375" style="155" customWidth="1"/>
    <col min="3826" max="3826" width="25.7109375" style="155" customWidth="1"/>
    <col min="3827" max="3827" width="19.7109375" style="155" customWidth="1"/>
    <col min="3828" max="3828" width="8" style="155" customWidth="1"/>
    <col min="3829" max="3830" width="14.7109375" style="155" customWidth="1"/>
    <col min="3831" max="3847" width="11.5703125" style="155" customWidth="1"/>
    <col min="3848" max="4079" width="8.85546875" style="155"/>
    <col min="4080" max="4080" width="9" style="155" customWidth="1"/>
    <col min="4081" max="4081" width="10.7109375" style="155" customWidth="1"/>
    <col min="4082" max="4082" width="25.7109375" style="155" customWidth="1"/>
    <col min="4083" max="4083" width="19.7109375" style="155" customWidth="1"/>
    <col min="4084" max="4084" width="8" style="155" customWidth="1"/>
    <col min="4085" max="4086" width="14.7109375" style="155" customWidth="1"/>
    <col min="4087" max="4103" width="11.5703125" style="155" customWidth="1"/>
    <col min="4104" max="4335" width="8.85546875" style="155"/>
    <col min="4336" max="4336" width="9" style="155" customWidth="1"/>
    <col min="4337" max="4337" width="10.7109375" style="155" customWidth="1"/>
    <col min="4338" max="4338" width="25.7109375" style="155" customWidth="1"/>
    <col min="4339" max="4339" width="19.7109375" style="155" customWidth="1"/>
    <col min="4340" max="4340" width="8" style="155" customWidth="1"/>
    <col min="4341" max="4342" width="14.7109375" style="155" customWidth="1"/>
    <col min="4343" max="4359" width="11.5703125" style="155" customWidth="1"/>
    <col min="4360" max="4591" width="8.85546875" style="155"/>
    <col min="4592" max="4592" width="9" style="155" customWidth="1"/>
    <col min="4593" max="4593" width="10.7109375" style="155" customWidth="1"/>
    <col min="4594" max="4594" width="25.7109375" style="155" customWidth="1"/>
    <col min="4595" max="4595" width="19.7109375" style="155" customWidth="1"/>
    <col min="4596" max="4596" width="8" style="155" customWidth="1"/>
    <col min="4597" max="4598" width="14.7109375" style="155" customWidth="1"/>
    <col min="4599" max="4615" width="11.5703125" style="155" customWidth="1"/>
    <col min="4616" max="4847" width="8.85546875" style="155"/>
    <col min="4848" max="4848" width="9" style="155" customWidth="1"/>
    <col min="4849" max="4849" width="10.7109375" style="155" customWidth="1"/>
    <col min="4850" max="4850" width="25.7109375" style="155" customWidth="1"/>
    <col min="4851" max="4851" width="19.7109375" style="155" customWidth="1"/>
    <col min="4852" max="4852" width="8" style="155" customWidth="1"/>
    <col min="4853" max="4854" width="14.7109375" style="155" customWidth="1"/>
    <col min="4855" max="4871" width="11.5703125" style="155" customWidth="1"/>
    <col min="4872" max="5103" width="8.85546875" style="155"/>
    <col min="5104" max="5104" width="9" style="155" customWidth="1"/>
    <col min="5105" max="5105" width="10.7109375" style="155" customWidth="1"/>
    <col min="5106" max="5106" width="25.7109375" style="155" customWidth="1"/>
    <col min="5107" max="5107" width="19.7109375" style="155" customWidth="1"/>
    <col min="5108" max="5108" width="8" style="155" customWidth="1"/>
    <col min="5109" max="5110" width="14.7109375" style="155" customWidth="1"/>
    <col min="5111" max="5127" width="11.5703125" style="155" customWidth="1"/>
    <col min="5128" max="5359" width="8.85546875" style="155"/>
    <col min="5360" max="5360" width="9" style="155" customWidth="1"/>
    <col min="5361" max="5361" width="10.7109375" style="155" customWidth="1"/>
    <col min="5362" max="5362" width="25.7109375" style="155" customWidth="1"/>
    <col min="5363" max="5363" width="19.7109375" style="155" customWidth="1"/>
    <col min="5364" max="5364" width="8" style="155" customWidth="1"/>
    <col min="5365" max="5366" width="14.7109375" style="155" customWidth="1"/>
    <col min="5367" max="5383" width="11.5703125" style="155" customWidth="1"/>
    <col min="5384" max="5615" width="8.85546875" style="155"/>
    <col min="5616" max="5616" width="9" style="155" customWidth="1"/>
    <col min="5617" max="5617" width="10.7109375" style="155" customWidth="1"/>
    <col min="5618" max="5618" width="25.7109375" style="155" customWidth="1"/>
    <col min="5619" max="5619" width="19.7109375" style="155" customWidth="1"/>
    <col min="5620" max="5620" width="8" style="155" customWidth="1"/>
    <col min="5621" max="5622" width="14.7109375" style="155" customWidth="1"/>
    <col min="5623" max="5639" width="11.5703125" style="155" customWidth="1"/>
    <col min="5640" max="5871" width="8.85546875" style="155"/>
    <col min="5872" max="5872" width="9" style="155" customWidth="1"/>
    <col min="5873" max="5873" width="10.7109375" style="155" customWidth="1"/>
    <col min="5874" max="5874" width="25.7109375" style="155" customWidth="1"/>
    <col min="5875" max="5875" width="19.7109375" style="155" customWidth="1"/>
    <col min="5876" max="5876" width="8" style="155" customWidth="1"/>
    <col min="5877" max="5878" width="14.7109375" style="155" customWidth="1"/>
    <col min="5879" max="5895" width="11.5703125" style="155" customWidth="1"/>
    <col min="5896" max="6127" width="8.85546875" style="155"/>
    <col min="6128" max="6128" width="9" style="155" customWidth="1"/>
    <col min="6129" max="6129" width="10.7109375" style="155" customWidth="1"/>
    <col min="6130" max="6130" width="25.7109375" style="155" customWidth="1"/>
    <col min="6131" max="6131" width="19.7109375" style="155" customWidth="1"/>
    <col min="6132" max="6132" width="8" style="155" customWidth="1"/>
    <col min="6133" max="6134" width="14.7109375" style="155" customWidth="1"/>
    <col min="6135" max="6151" width="11.5703125" style="155" customWidth="1"/>
    <col min="6152" max="6383" width="8.85546875" style="155"/>
    <col min="6384" max="6384" width="9" style="155" customWidth="1"/>
    <col min="6385" max="6385" width="10.7109375" style="155" customWidth="1"/>
    <col min="6386" max="6386" width="25.7109375" style="155" customWidth="1"/>
    <col min="6387" max="6387" width="19.7109375" style="155" customWidth="1"/>
    <col min="6388" max="6388" width="8" style="155" customWidth="1"/>
    <col min="6389" max="6390" width="14.7109375" style="155" customWidth="1"/>
    <col min="6391" max="6407" width="11.5703125" style="155" customWidth="1"/>
    <col min="6408" max="6639" width="8.85546875" style="155"/>
    <col min="6640" max="6640" width="9" style="155" customWidth="1"/>
    <col min="6641" max="6641" width="10.7109375" style="155" customWidth="1"/>
    <col min="6642" max="6642" width="25.7109375" style="155" customWidth="1"/>
    <col min="6643" max="6643" width="19.7109375" style="155" customWidth="1"/>
    <col min="6644" max="6644" width="8" style="155" customWidth="1"/>
    <col min="6645" max="6646" width="14.7109375" style="155" customWidth="1"/>
    <col min="6647" max="6663" width="11.5703125" style="155" customWidth="1"/>
    <col min="6664" max="6895" width="8.85546875" style="155"/>
    <col min="6896" max="6896" width="9" style="155" customWidth="1"/>
    <col min="6897" max="6897" width="10.7109375" style="155" customWidth="1"/>
    <col min="6898" max="6898" width="25.7109375" style="155" customWidth="1"/>
    <col min="6899" max="6899" width="19.7109375" style="155" customWidth="1"/>
    <col min="6900" max="6900" width="8" style="155" customWidth="1"/>
    <col min="6901" max="6902" width="14.7109375" style="155" customWidth="1"/>
    <col min="6903" max="6919" width="11.5703125" style="155" customWidth="1"/>
    <col min="6920" max="7151" width="8.85546875" style="155"/>
    <col min="7152" max="7152" width="9" style="155" customWidth="1"/>
    <col min="7153" max="7153" width="10.7109375" style="155" customWidth="1"/>
    <col min="7154" max="7154" width="25.7109375" style="155" customWidth="1"/>
    <col min="7155" max="7155" width="19.7109375" style="155" customWidth="1"/>
    <col min="7156" max="7156" width="8" style="155" customWidth="1"/>
    <col min="7157" max="7158" width="14.7109375" style="155" customWidth="1"/>
    <col min="7159" max="7175" width="11.5703125" style="155" customWidth="1"/>
    <col min="7176" max="7407" width="8.85546875" style="155"/>
    <col min="7408" max="7408" width="9" style="155" customWidth="1"/>
    <col min="7409" max="7409" width="10.7109375" style="155" customWidth="1"/>
    <col min="7410" max="7410" width="25.7109375" style="155" customWidth="1"/>
    <col min="7411" max="7411" width="19.7109375" style="155" customWidth="1"/>
    <col min="7412" max="7412" width="8" style="155" customWidth="1"/>
    <col min="7413" max="7414" width="14.7109375" style="155" customWidth="1"/>
    <col min="7415" max="7431" width="11.5703125" style="155" customWidth="1"/>
    <col min="7432" max="7663" width="8.85546875" style="155"/>
    <col min="7664" max="7664" width="9" style="155" customWidth="1"/>
    <col min="7665" max="7665" width="10.7109375" style="155" customWidth="1"/>
    <col min="7666" max="7666" width="25.7109375" style="155" customWidth="1"/>
    <col min="7667" max="7667" width="19.7109375" style="155" customWidth="1"/>
    <col min="7668" max="7668" width="8" style="155" customWidth="1"/>
    <col min="7669" max="7670" width="14.7109375" style="155" customWidth="1"/>
    <col min="7671" max="7687" width="11.5703125" style="155" customWidth="1"/>
    <col min="7688" max="7919" width="8.85546875" style="155"/>
    <col min="7920" max="7920" width="9" style="155" customWidth="1"/>
    <col min="7921" max="7921" width="10.7109375" style="155" customWidth="1"/>
    <col min="7922" max="7922" width="25.7109375" style="155" customWidth="1"/>
    <col min="7923" max="7923" width="19.7109375" style="155" customWidth="1"/>
    <col min="7924" max="7924" width="8" style="155" customWidth="1"/>
    <col min="7925" max="7926" width="14.7109375" style="155" customWidth="1"/>
    <col min="7927" max="7943" width="11.5703125" style="155" customWidth="1"/>
    <col min="7944" max="8175" width="8.85546875" style="155"/>
    <col min="8176" max="8176" width="9" style="155" customWidth="1"/>
    <col min="8177" max="8177" width="10.7109375" style="155" customWidth="1"/>
    <col min="8178" max="8178" width="25.7109375" style="155" customWidth="1"/>
    <col min="8179" max="8179" width="19.7109375" style="155" customWidth="1"/>
    <col min="8180" max="8180" width="8" style="155" customWidth="1"/>
    <col min="8181" max="8182" width="14.7109375" style="155" customWidth="1"/>
    <col min="8183" max="8199" width="11.5703125" style="155" customWidth="1"/>
    <col min="8200" max="8431" width="8.85546875" style="155"/>
    <col min="8432" max="8432" width="9" style="155" customWidth="1"/>
    <col min="8433" max="8433" width="10.7109375" style="155" customWidth="1"/>
    <col min="8434" max="8434" width="25.7109375" style="155" customWidth="1"/>
    <col min="8435" max="8435" width="19.7109375" style="155" customWidth="1"/>
    <col min="8436" max="8436" width="8" style="155" customWidth="1"/>
    <col min="8437" max="8438" width="14.7109375" style="155" customWidth="1"/>
    <col min="8439" max="8455" width="11.5703125" style="155" customWidth="1"/>
    <col min="8456" max="8687" width="8.85546875" style="155"/>
    <col min="8688" max="8688" width="9" style="155" customWidth="1"/>
    <col min="8689" max="8689" width="10.7109375" style="155" customWidth="1"/>
    <col min="8690" max="8690" width="25.7109375" style="155" customWidth="1"/>
    <col min="8691" max="8691" width="19.7109375" style="155" customWidth="1"/>
    <col min="8692" max="8692" width="8" style="155" customWidth="1"/>
    <col min="8693" max="8694" width="14.7109375" style="155" customWidth="1"/>
    <col min="8695" max="8711" width="11.5703125" style="155" customWidth="1"/>
    <col min="8712" max="8943" width="8.85546875" style="155"/>
    <col min="8944" max="8944" width="9" style="155" customWidth="1"/>
    <col min="8945" max="8945" width="10.7109375" style="155" customWidth="1"/>
    <col min="8946" max="8946" width="25.7109375" style="155" customWidth="1"/>
    <col min="8947" max="8947" width="19.7109375" style="155" customWidth="1"/>
    <col min="8948" max="8948" width="8" style="155" customWidth="1"/>
    <col min="8949" max="8950" width="14.7109375" style="155" customWidth="1"/>
    <col min="8951" max="8967" width="11.5703125" style="155" customWidth="1"/>
    <col min="8968" max="9199" width="8.85546875" style="155"/>
    <col min="9200" max="9200" width="9" style="155" customWidth="1"/>
    <col min="9201" max="9201" width="10.7109375" style="155" customWidth="1"/>
    <col min="9202" max="9202" width="25.7109375" style="155" customWidth="1"/>
    <col min="9203" max="9203" width="19.7109375" style="155" customWidth="1"/>
    <col min="9204" max="9204" width="8" style="155" customWidth="1"/>
    <col min="9205" max="9206" width="14.7109375" style="155" customWidth="1"/>
    <col min="9207" max="9223" width="11.5703125" style="155" customWidth="1"/>
    <col min="9224" max="9455" width="8.85546875" style="155"/>
    <col min="9456" max="9456" width="9" style="155" customWidth="1"/>
    <col min="9457" max="9457" width="10.7109375" style="155" customWidth="1"/>
    <col min="9458" max="9458" width="25.7109375" style="155" customWidth="1"/>
    <col min="9459" max="9459" width="19.7109375" style="155" customWidth="1"/>
    <col min="9460" max="9460" width="8" style="155" customWidth="1"/>
    <col min="9461" max="9462" width="14.7109375" style="155" customWidth="1"/>
    <col min="9463" max="9479" width="11.5703125" style="155" customWidth="1"/>
    <col min="9480" max="9711" width="8.85546875" style="155"/>
    <col min="9712" max="9712" width="9" style="155" customWidth="1"/>
    <col min="9713" max="9713" width="10.7109375" style="155" customWidth="1"/>
    <col min="9714" max="9714" width="25.7109375" style="155" customWidth="1"/>
    <col min="9715" max="9715" width="19.7109375" style="155" customWidth="1"/>
    <col min="9716" max="9716" width="8" style="155" customWidth="1"/>
    <col min="9717" max="9718" width="14.7109375" style="155" customWidth="1"/>
    <col min="9719" max="9735" width="11.5703125" style="155" customWidth="1"/>
    <col min="9736" max="9967" width="8.85546875" style="155"/>
    <col min="9968" max="9968" width="9" style="155" customWidth="1"/>
    <col min="9969" max="9969" width="10.7109375" style="155" customWidth="1"/>
    <col min="9970" max="9970" width="25.7109375" style="155" customWidth="1"/>
    <col min="9971" max="9971" width="19.7109375" style="155" customWidth="1"/>
    <col min="9972" max="9972" width="8" style="155" customWidth="1"/>
    <col min="9973" max="9974" width="14.7109375" style="155" customWidth="1"/>
    <col min="9975" max="9991" width="11.5703125" style="155" customWidth="1"/>
    <col min="9992" max="10223" width="8.85546875" style="155"/>
    <col min="10224" max="10224" width="9" style="155" customWidth="1"/>
    <col min="10225" max="10225" width="10.7109375" style="155" customWidth="1"/>
    <col min="10226" max="10226" width="25.7109375" style="155" customWidth="1"/>
    <col min="10227" max="10227" width="19.7109375" style="155" customWidth="1"/>
    <col min="10228" max="10228" width="8" style="155" customWidth="1"/>
    <col min="10229" max="10230" width="14.7109375" style="155" customWidth="1"/>
    <col min="10231" max="10247" width="11.5703125" style="155" customWidth="1"/>
    <col min="10248" max="10479" width="8.85546875" style="155"/>
    <col min="10480" max="10480" width="9" style="155" customWidth="1"/>
    <col min="10481" max="10481" width="10.7109375" style="155" customWidth="1"/>
    <col min="10482" max="10482" width="25.7109375" style="155" customWidth="1"/>
    <col min="10483" max="10483" width="19.7109375" style="155" customWidth="1"/>
    <col min="10484" max="10484" width="8" style="155" customWidth="1"/>
    <col min="10485" max="10486" width="14.7109375" style="155" customWidth="1"/>
    <col min="10487" max="10503" width="11.5703125" style="155" customWidth="1"/>
    <col min="10504" max="10735" width="8.85546875" style="155"/>
    <col min="10736" max="10736" width="9" style="155" customWidth="1"/>
    <col min="10737" max="10737" width="10.7109375" style="155" customWidth="1"/>
    <col min="10738" max="10738" width="25.7109375" style="155" customWidth="1"/>
    <col min="10739" max="10739" width="19.7109375" style="155" customWidth="1"/>
    <col min="10740" max="10740" width="8" style="155" customWidth="1"/>
    <col min="10741" max="10742" width="14.7109375" style="155" customWidth="1"/>
    <col min="10743" max="10759" width="11.5703125" style="155" customWidth="1"/>
    <col min="10760" max="10991" width="8.85546875" style="155"/>
    <col min="10992" max="10992" width="9" style="155" customWidth="1"/>
    <col min="10993" max="10993" width="10.7109375" style="155" customWidth="1"/>
    <col min="10994" max="10994" width="25.7109375" style="155" customWidth="1"/>
    <col min="10995" max="10995" width="19.7109375" style="155" customWidth="1"/>
    <col min="10996" max="10996" width="8" style="155" customWidth="1"/>
    <col min="10997" max="10998" width="14.7109375" style="155" customWidth="1"/>
    <col min="10999" max="11015" width="11.5703125" style="155" customWidth="1"/>
    <col min="11016" max="11247" width="8.85546875" style="155"/>
    <col min="11248" max="11248" width="9" style="155" customWidth="1"/>
    <col min="11249" max="11249" width="10.7109375" style="155" customWidth="1"/>
    <col min="11250" max="11250" width="25.7109375" style="155" customWidth="1"/>
    <col min="11251" max="11251" width="19.7109375" style="155" customWidth="1"/>
    <col min="11252" max="11252" width="8" style="155" customWidth="1"/>
    <col min="11253" max="11254" width="14.7109375" style="155" customWidth="1"/>
    <col min="11255" max="11271" width="11.5703125" style="155" customWidth="1"/>
    <col min="11272" max="11503" width="8.85546875" style="155"/>
    <col min="11504" max="11504" width="9" style="155" customWidth="1"/>
    <col min="11505" max="11505" width="10.7109375" style="155" customWidth="1"/>
    <col min="11506" max="11506" width="25.7109375" style="155" customWidth="1"/>
    <col min="11507" max="11507" width="19.7109375" style="155" customWidth="1"/>
    <col min="11508" max="11508" width="8" style="155" customWidth="1"/>
    <col min="11509" max="11510" width="14.7109375" style="155" customWidth="1"/>
    <col min="11511" max="11527" width="11.5703125" style="155" customWidth="1"/>
    <col min="11528" max="11759" width="8.85546875" style="155"/>
    <col min="11760" max="11760" width="9" style="155" customWidth="1"/>
    <col min="11761" max="11761" width="10.7109375" style="155" customWidth="1"/>
    <col min="11762" max="11762" width="25.7109375" style="155" customWidth="1"/>
    <col min="11763" max="11763" width="19.7109375" style="155" customWidth="1"/>
    <col min="11764" max="11764" width="8" style="155" customWidth="1"/>
    <col min="11765" max="11766" width="14.7109375" style="155" customWidth="1"/>
    <col min="11767" max="11783" width="11.5703125" style="155" customWidth="1"/>
    <col min="11784" max="12015" width="8.85546875" style="155"/>
    <col min="12016" max="12016" width="9" style="155" customWidth="1"/>
    <col min="12017" max="12017" width="10.7109375" style="155" customWidth="1"/>
    <col min="12018" max="12018" width="25.7109375" style="155" customWidth="1"/>
    <col min="12019" max="12019" width="19.7109375" style="155" customWidth="1"/>
    <col min="12020" max="12020" width="8" style="155" customWidth="1"/>
    <col min="12021" max="12022" width="14.7109375" style="155" customWidth="1"/>
    <col min="12023" max="12039" width="11.5703125" style="155" customWidth="1"/>
    <col min="12040" max="12271" width="8.85546875" style="155"/>
    <col min="12272" max="12272" width="9" style="155" customWidth="1"/>
    <col min="12273" max="12273" width="10.7109375" style="155" customWidth="1"/>
    <col min="12274" max="12274" width="25.7109375" style="155" customWidth="1"/>
    <col min="12275" max="12275" width="19.7109375" style="155" customWidth="1"/>
    <col min="12276" max="12276" width="8" style="155" customWidth="1"/>
    <col min="12277" max="12278" width="14.7109375" style="155" customWidth="1"/>
    <col min="12279" max="12295" width="11.5703125" style="155" customWidth="1"/>
    <col min="12296" max="12527" width="8.85546875" style="155"/>
    <col min="12528" max="12528" width="9" style="155" customWidth="1"/>
    <col min="12529" max="12529" width="10.7109375" style="155" customWidth="1"/>
    <col min="12530" max="12530" width="25.7109375" style="155" customWidth="1"/>
    <col min="12531" max="12531" width="19.7109375" style="155" customWidth="1"/>
    <col min="12532" max="12532" width="8" style="155" customWidth="1"/>
    <col min="12533" max="12534" width="14.7109375" style="155" customWidth="1"/>
    <col min="12535" max="12551" width="11.5703125" style="155" customWidth="1"/>
    <col min="12552" max="12783" width="8.85546875" style="155"/>
    <col min="12784" max="12784" width="9" style="155" customWidth="1"/>
    <col min="12785" max="12785" width="10.7109375" style="155" customWidth="1"/>
    <col min="12786" max="12786" width="25.7109375" style="155" customWidth="1"/>
    <col min="12787" max="12787" width="19.7109375" style="155" customWidth="1"/>
    <col min="12788" max="12788" width="8" style="155" customWidth="1"/>
    <col min="12789" max="12790" width="14.7109375" style="155" customWidth="1"/>
    <col min="12791" max="12807" width="11.5703125" style="155" customWidth="1"/>
    <col min="12808" max="13039" width="8.85546875" style="155"/>
    <col min="13040" max="13040" width="9" style="155" customWidth="1"/>
    <col min="13041" max="13041" width="10.7109375" style="155" customWidth="1"/>
    <col min="13042" max="13042" width="25.7109375" style="155" customWidth="1"/>
    <col min="13043" max="13043" width="19.7109375" style="155" customWidth="1"/>
    <col min="13044" max="13044" width="8" style="155" customWidth="1"/>
    <col min="13045" max="13046" width="14.7109375" style="155" customWidth="1"/>
    <col min="13047" max="13063" width="11.5703125" style="155" customWidth="1"/>
    <col min="13064" max="13295" width="8.85546875" style="155"/>
    <col min="13296" max="13296" width="9" style="155" customWidth="1"/>
    <col min="13297" max="13297" width="10.7109375" style="155" customWidth="1"/>
    <col min="13298" max="13298" width="25.7109375" style="155" customWidth="1"/>
    <col min="13299" max="13299" width="19.7109375" style="155" customWidth="1"/>
    <col min="13300" max="13300" width="8" style="155" customWidth="1"/>
    <col min="13301" max="13302" width="14.7109375" style="155" customWidth="1"/>
    <col min="13303" max="13319" width="11.5703125" style="155" customWidth="1"/>
    <col min="13320" max="13551" width="8.85546875" style="155"/>
    <col min="13552" max="13552" width="9" style="155" customWidth="1"/>
    <col min="13553" max="13553" width="10.7109375" style="155" customWidth="1"/>
    <col min="13554" max="13554" width="25.7109375" style="155" customWidth="1"/>
    <col min="13555" max="13555" width="19.7109375" style="155" customWidth="1"/>
    <col min="13556" max="13556" width="8" style="155" customWidth="1"/>
    <col min="13557" max="13558" width="14.7109375" style="155" customWidth="1"/>
    <col min="13559" max="13575" width="11.5703125" style="155" customWidth="1"/>
    <col min="13576" max="13807" width="8.85546875" style="155"/>
    <col min="13808" max="13808" width="9" style="155" customWidth="1"/>
    <col min="13809" max="13809" width="10.7109375" style="155" customWidth="1"/>
    <col min="13810" max="13810" width="25.7109375" style="155" customWidth="1"/>
    <col min="13811" max="13811" width="19.7109375" style="155" customWidth="1"/>
    <col min="13812" max="13812" width="8" style="155" customWidth="1"/>
    <col min="13813" max="13814" width="14.7109375" style="155" customWidth="1"/>
    <col min="13815" max="13831" width="11.5703125" style="155" customWidth="1"/>
    <col min="13832" max="14063" width="8.85546875" style="155"/>
    <col min="14064" max="14064" width="9" style="155" customWidth="1"/>
    <col min="14065" max="14065" width="10.7109375" style="155" customWidth="1"/>
    <col min="14066" max="14066" width="25.7109375" style="155" customWidth="1"/>
    <col min="14067" max="14067" width="19.7109375" style="155" customWidth="1"/>
    <col min="14068" max="14068" width="8" style="155" customWidth="1"/>
    <col min="14069" max="14070" width="14.7109375" style="155" customWidth="1"/>
    <col min="14071" max="14087" width="11.5703125" style="155" customWidth="1"/>
    <col min="14088" max="14319" width="8.85546875" style="155"/>
    <col min="14320" max="14320" width="9" style="155" customWidth="1"/>
    <col min="14321" max="14321" width="10.7109375" style="155" customWidth="1"/>
    <col min="14322" max="14322" width="25.7109375" style="155" customWidth="1"/>
    <col min="14323" max="14323" width="19.7109375" style="155" customWidth="1"/>
    <col min="14324" max="14324" width="8" style="155" customWidth="1"/>
    <col min="14325" max="14326" width="14.7109375" style="155" customWidth="1"/>
    <col min="14327" max="14343" width="11.5703125" style="155" customWidth="1"/>
    <col min="14344" max="14575" width="8.85546875" style="155"/>
    <col min="14576" max="14576" width="9" style="155" customWidth="1"/>
    <col min="14577" max="14577" width="10.7109375" style="155" customWidth="1"/>
    <col min="14578" max="14578" width="25.7109375" style="155" customWidth="1"/>
    <col min="14579" max="14579" width="19.7109375" style="155" customWidth="1"/>
    <col min="14580" max="14580" width="8" style="155" customWidth="1"/>
    <col min="14581" max="14582" width="14.7109375" style="155" customWidth="1"/>
    <col min="14583" max="14599" width="11.5703125" style="155" customWidth="1"/>
    <col min="14600" max="14831" width="8.85546875" style="155"/>
    <col min="14832" max="14832" width="9" style="155" customWidth="1"/>
    <col min="14833" max="14833" width="10.7109375" style="155" customWidth="1"/>
    <col min="14834" max="14834" width="25.7109375" style="155" customWidth="1"/>
    <col min="14835" max="14835" width="19.7109375" style="155" customWidth="1"/>
    <col min="14836" max="14836" width="8" style="155" customWidth="1"/>
    <col min="14837" max="14838" width="14.7109375" style="155" customWidth="1"/>
    <col min="14839" max="14855" width="11.5703125" style="155" customWidth="1"/>
    <col min="14856" max="15087" width="8.85546875" style="155"/>
    <col min="15088" max="15088" width="9" style="155" customWidth="1"/>
    <col min="15089" max="15089" width="10.7109375" style="155" customWidth="1"/>
    <col min="15090" max="15090" width="25.7109375" style="155" customWidth="1"/>
    <col min="15091" max="15091" width="19.7109375" style="155" customWidth="1"/>
    <col min="15092" max="15092" width="8" style="155" customWidth="1"/>
    <col min="15093" max="15094" width="14.7109375" style="155" customWidth="1"/>
    <col min="15095" max="15111" width="11.5703125" style="155" customWidth="1"/>
    <col min="15112" max="15343" width="8.85546875" style="155"/>
    <col min="15344" max="15344" width="9" style="155" customWidth="1"/>
    <col min="15345" max="15345" width="10.7109375" style="155" customWidth="1"/>
    <col min="15346" max="15346" width="25.7109375" style="155" customWidth="1"/>
    <col min="15347" max="15347" width="19.7109375" style="155" customWidth="1"/>
    <col min="15348" max="15348" width="8" style="155" customWidth="1"/>
    <col min="15349" max="15350" width="14.7109375" style="155" customWidth="1"/>
    <col min="15351" max="15367" width="11.5703125" style="155" customWidth="1"/>
    <col min="15368" max="15599" width="8.85546875" style="155"/>
    <col min="15600" max="15600" width="9" style="155" customWidth="1"/>
    <col min="15601" max="15601" width="10.7109375" style="155" customWidth="1"/>
    <col min="15602" max="15602" width="25.7109375" style="155" customWidth="1"/>
    <col min="15603" max="15603" width="19.7109375" style="155" customWidth="1"/>
    <col min="15604" max="15604" width="8" style="155" customWidth="1"/>
    <col min="15605" max="15606" width="14.7109375" style="155" customWidth="1"/>
    <col min="15607" max="15623" width="11.5703125" style="155" customWidth="1"/>
    <col min="15624" max="15855" width="8.85546875" style="155"/>
    <col min="15856" max="15856" width="9" style="155" customWidth="1"/>
    <col min="15857" max="15857" width="10.7109375" style="155" customWidth="1"/>
    <col min="15858" max="15858" width="25.7109375" style="155" customWidth="1"/>
    <col min="15859" max="15859" width="19.7109375" style="155" customWidth="1"/>
    <col min="15860" max="15860" width="8" style="155" customWidth="1"/>
    <col min="15861" max="15862" width="14.7109375" style="155" customWidth="1"/>
    <col min="15863" max="15879" width="11.5703125" style="155" customWidth="1"/>
    <col min="15880" max="16111" width="8.85546875" style="155"/>
    <col min="16112" max="16112" width="9" style="155" customWidth="1"/>
    <col min="16113" max="16113" width="10.7109375" style="155" customWidth="1"/>
    <col min="16114" max="16114" width="25.7109375" style="155" customWidth="1"/>
    <col min="16115" max="16115" width="19.7109375" style="155" customWidth="1"/>
    <col min="16116" max="16116" width="8" style="155" customWidth="1"/>
    <col min="16117" max="16118" width="14.7109375" style="155" customWidth="1"/>
    <col min="16119" max="16135" width="11.5703125" style="155" customWidth="1"/>
    <col min="16136" max="16384" width="8.85546875" style="155"/>
  </cols>
  <sheetData>
    <row r="1" spans="2:29" x14ac:dyDescent="0.2">
      <c r="H1" s="226" t="s">
        <v>18</v>
      </c>
      <c r="I1" s="205">
        <f>'SIGN 1'!I1</f>
        <v>2100</v>
      </c>
      <c r="J1" s="205">
        <f>'SIGN 1'!J1</f>
        <v>3100</v>
      </c>
      <c r="K1" s="205">
        <f>'SIGN 1'!K1</f>
        <v>8004</v>
      </c>
      <c r="L1" s="206">
        <f>'SIGN 1'!L1</f>
        <v>8600</v>
      </c>
      <c r="M1" s="206">
        <f>'SIGN 1'!M1</f>
        <v>79101</v>
      </c>
      <c r="N1" s="206">
        <f>'SIGN 1'!N1</f>
        <v>79500</v>
      </c>
      <c r="O1" s="206">
        <f>'SIGN 1'!O1</f>
        <v>79501</v>
      </c>
      <c r="P1" s="205">
        <f>'SIGN 1'!P1</f>
        <v>80100</v>
      </c>
      <c r="Q1" s="205">
        <f>'SIGN 1'!Q1</f>
        <v>80500</v>
      </c>
      <c r="R1" s="205">
        <f>'SIGN 1'!R1</f>
        <v>81020</v>
      </c>
      <c r="S1" s="205" t="str">
        <f>'SIGN 1'!S1</f>
        <v>84900</v>
      </c>
      <c r="T1" s="205">
        <f>'SIGN 1'!T1</f>
        <v>85400</v>
      </c>
      <c r="U1" s="205">
        <f>'SIGN 1'!U1</f>
        <v>86002</v>
      </c>
      <c r="V1" s="205">
        <f>'SIGN 1'!V1</f>
        <v>86102</v>
      </c>
      <c r="W1" s="205">
        <f>'SIGN 1'!W1</f>
        <v>87100</v>
      </c>
      <c r="X1" s="205">
        <f>'SIGN 1'!X1</f>
        <v>87400</v>
      </c>
      <c r="Y1" s="205">
        <f>'SIGN 1'!Y1</f>
        <v>87500</v>
      </c>
      <c r="Z1" s="205">
        <f>'SIGN 1'!Z1</f>
        <v>89706</v>
      </c>
      <c r="AA1" s="205">
        <f>'SIGN 1'!AA1</f>
        <v>89802</v>
      </c>
      <c r="AC1" s="205">
        <v>3100</v>
      </c>
    </row>
    <row r="2" spans="2:29" x14ac:dyDescent="0.2">
      <c r="J2" s="155"/>
      <c r="K2" s="155"/>
      <c r="AC2" s="155"/>
    </row>
    <row r="3" spans="2:29" ht="12.75" customHeight="1" x14ac:dyDescent="0.2">
      <c r="B3" s="421" t="s">
        <v>19</v>
      </c>
      <c r="C3" s="421" t="s">
        <v>20</v>
      </c>
      <c r="D3" s="424"/>
      <c r="E3" s="424" t="s">
        <v>1</v>
      </c>
      <c r="F3" s="425"/>
      <c r="G3" s="417"/>
      <c r="H3" s="418" t="s">
        <v>21</v>
      </c>
      <c r="I3" s="233">
        <f>'SIGN 1'!I3</f>
        <v>630</v>
      </c>
      <c r="J3" s="233">
        <f>'SIGN 1'!J3</f>
        <v>630</v>
      </c>
      <c r="K3" s="233">
        <f>'SIGN 1'!K3</f>
        <v>630</v>
      </c>
      <c r="L3" s="141">
        <f>'SIGN 1'!L3</f>
        <v>630</v>
      </c>
      <c r="M3" s="141">
        <f>'SIGN 1'!M3</f>
        <v>630</v>
      </c>
      <c r="N3" s="141">
        <f>'SIGN 1'!N3</f>
        <v>630</v>
      </c>
      <c r="O3" s="141">
        <f>'SIGN 1'!O3</f>
        <v>630</v>
      </c>
      <c r="P3" s="233">
        <f>'SIGN 1'!P3</f>
        <v>630</v>
      </c>
      <c r="Q3" s="233">
        <f>'SIGN 1'!Q3</f>
        <v>630</v>
      </c>
      <c r="R3" s="233">
        <f>'SIGN 1'!R3</f>
        <v>630</v>
      </c>
      <c r="S3" s="233">
        <f>'SIGN 1'!S3</f>
        <v>630</v>
      </c>
      <c r="T3" s="233">
        <f>'SIGN 1'!T3</f>
        <v>630</v>
      </c>
      <c r="U3" s="233">
        <f>'SIGN 1'!U3</f>
        <v>630</v>
      </c>
      <c r="V3" s="233">
        <f>'SIGN 1'!V3</f>
        <v>630</v>
      </c>
      <c r="W3" s="233">
        <f>'SIGN 1'!W3</f>
        <v>630</v>
      </c>
      <c r="X3" s="233">
        <f>'SIGN 1'!X3</f>
        <v>630</v>
      </c>
      <c r="Y3" s="233">
        <f>'SIGN 1'!Y3</f>
        <v>630</v>
      </c>
      <c r="Z3" s="233">
        <f>'SIGN 1'!Z3</f>
        <v>630</v>
      </c>
      <c r="AA3" s="233">
        <f>'SIGN 1'!AA3</f>
        <v>630</v>
      </c>
      <c r="AC3" s="233">
        <v>630</v>
      </c>
    </row>
    <row r="4" spans="2:29" ht="12.75" customHeight="1" x14ac:dyDescent="0.2">
      <c r="B4" s="422"/>
      <c r="C4" s="422"/>
      <c r="D4" s="419"/>
      <c r="E4" s="419"/>
      <c r="F4" s="407"/>
      <c r="G4" s="409"/>
      <c r="H4" s="419"/>
      <c r="I4" s="411" t="str">
        <f>'SIGN 1'!I4:I13</f>
        <v>GROUND MOUNTED SUPPORT, NO. 2 POST</v>
      </c>
      <c r="J4" s="411" t="str">
        <f>'SIGN 1'!J4:J13</f>
        <v>GROUND MOUNTED SUPPORT, NO. 3 POST</v>
      </c>
      <c r="K4" s="411" t="str">
        <f>'SIGN 1'!K4:K13</f>
        <v>ONE WAY SUPPORT, NO. 3 POST</v>
      </c>
      <c r="L4" s="414" t="str">
        <f>'SIGN 1'!L4:L13</f>
        <v>SIGN POST REFLECTOR</v>
      </c>
      <c r="M4" s="414" t="str">
        <f>'SIGN 1'!M4:M13</f>
        <v>SIGN HANGER ASSEMBLY, MAST ARM, AS PER PLAN</v>
      </c>
      <c r="N4" s="414" t="str">
        <f>'SIGN 1'!N4:N13</f>
        <v>SIGN SUPPORT ASSEMBLY, POLE MOUNTED</v>
      </c>
      <c r="O4" s="414" t="str">
        <f>'SIGN 1'!O4:O13</f>
        <v>SIGN SUPPORT ASSEMBLY, POLE MOUNTED, AS PER PLAN</v>
      </c>
      <c r="P4" s="411" t="str">
        <f>'SIGN 1'!P4:P13</f>
        <v>SIGN, FLAT SHEET</v>
      </c>
      <c r="Q4" s="411" t="str">
        <f>'SIGN 1'!Q4:Q13</f>
        <v>SIGN, DOUBLE FACED, STREET NAME</v>
      </c>
      <c r="R4" s="411" t="str">
        <f>'SIGN 1'!R4:R13</f>
        <v>CONCRETE MEDIAN BARRIER SIGN BRACKET</v>
      </c>
      <c r="S4" s="411" t="str">
        <f>'SIGN 1'!S4:S13</f>
        <v>REMOVAL OF GROUND MOUNTED SIGN AND DISPOSAL</v>
      </c>
      <c r="T4" s="411" t="str">
        <f>'SIGN 1'!T4:T13</f>
        <v>REMOVAL OF GROUND MOUNTED MAJOR SIGN AND DISPOSAL</v>
      </c>
      <c r="U4" s="411" t="str">
        <f>'SIGN 1'!U4:U13</f>
        <v>REMOVAL OF GROUND MOUNTED POST SUPPORT AND DISPOSAL</v>
      </c>
      <c r="V4" s="411" t="str">
        <f>'SIGN 1'!V4:V13</f>
        <v>REMOVAL OF GROUND MOUNTED STRUCTURAL BEAM SUPPORT AND DISPOSAL</v>
      </c>
      <c r="W4" s="411" t="str">
        <f>'SIGN 1'!W4:W13</f>
        <v>REMOVAL OF OVERHEAD MOUNTED SIGN AND REERECTION</v>
      </c>
      <c r="X4" s="411" t="str">
        <f>'SIGN 1'!X4:X13</f>
        <v>REMOVAL OF OVERHEAD MOUNTED SIGN AND DISPOSAL</v>
      </c>
      <c r="Y4" s="411" t="str">
        <f>'SIGN 1'!Y4:Y13</f>
        <v>REMOVAL OF POLE MOUNTED SIGN AND DISPOSAL</v>
      </c>
      <c r="Z4" s="411" t="str">
        <f>'SIGN 1'!Z4:Z13</f>
        <v>REMOVAL OF OVERHEAD SIGN SUPPORT AND DISPOSAL, TYPE TC-12.30</v>
      </c>
      <c r="AA4" s="411" t="str">
        <f>'SIGN 1'!AA4:AA13</f>
        <v>REMOVAL OF OVERHEAD SIGN SUPPORT AND DISPOSAL, TYPE TC-7.65</v>
      </c>
      <c r="AC4" s="411" t="s">
        <v>35</v>
      </c>
    </row>
    <row r="5" spans="2:29" ht="12.75" customHeight="1" x14ac:dyDescent="0.2">
      <c r="B5" s="422"/>
      <c r="C5" s="422"/>
      <c r="D5" s="419"/>
      <c r="E5" s="419"/>
      <c r="F5" s="407"/>
      <c r="G5" s="409"/>
      <c r="H5" s="419"/>
      <c r="I5" s="412"/>
      <c r="J5" s="412"/>
      <c r="K5" s="412"/>
      <c r="L5" s="415"/>
      <c r="M5" s="415"/>
      <c r="N5" s="415"/>
      <c r="O5" s="415"/>
      <c r="P5" s="412"/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C5" s="412"/>
    </row>
    <row r="6" spans="2:29" ht="12.75" customHeight="1" x14ac:dyDescent="0.2">
      <c r="B6" s="422"/>
      <c r="C6" s="422"/>
      <c r="D6" s="419"/>
      <c r="E6" s="419"/>
      <c r="F6" s="407"/>
      <c r="G6" s="409"/>
      <c r="H6" s="419"/>
      <c r="I6" s="412"/>
      <c r="J6" s="412"/>
      <c r="K6" s="412"/>
      <c r="L6" s="415"/>
      <c r="M6" s="415"/>
      <c r="N6" s="415"/>
      <c r="O6" s="415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C6" s="412"/>
    </row>
    <row r="7" spans="2:29" ht="12.75" customHeight="1" x14ac:dyDescent="0.2">
      <c r="B7" s="422"/>
      <c r="C7" s="422"/>
      <c r="D7" s="419"/>
      <c r="E7" s="419"/>
      <c r="F7" s="407"/>
      <c r="G7" s="409"/>
      <c r="H7" s="419"/>
      <c r="I7" s="412"/>
      <c r="J7" s="412"/>
      <c r="K7" s="412"/>
      <c r="L7" s="415"/>
      <c r="M7" s="415"/>
      <c r="N7" s="415"/>
      <c r="O7" s="415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C7" s="412"/>
    </row>
    <row r="8" spans="2:29" ht="10.5" customHeight="1" x14ac:dyDescent="0.2">
      <c r="B8" s="422"/>
      <c r="C8" s="422"/>
      <c r="D8" s="236" t="s">
        <v>4</v>
      </c>
      <c r="E8" s="419"/>
      <c r="F8" s="407" t="s">
        <v>5</v>
      </c>
      <c r="G8" s="236" t="s">
        <v>22</v>
      </c>
      <c r="H8" s="419"/>
      <c r="I8" s="412"/>
      <c r="J8" s="412"/>
      <c r="K8" s="412"/>
      <c r="L8" s="415"/>
      <c r="M8" s="415"/>
      <c r="N8" s="415"/>
      <c r="O8" s="415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C8" s="412"/>
    </row>
    <row r="9" spans="2:29" ht="12.75" customHeight="1" x14ac:dyDescent="0.2">
      <c r="B9" s="422"/>
      <c r="C9" s="422"/>
      <c r="D9" s="236"/>
      <c r="E9" s="419"/>
      <c r="F9" s="407"/>
      <c r="G9" s="236"/>
      <c r="H9" s="419"/>
      <c r="I9" s="412"/>
      <c r="J9" s="412"/>
      <c r="K9" s="412"/>
      <c r="L9" s="415"/>
      <c r="M9" s="415"/>
      <c r="N9" s="415"/>
      <c r="O9" s="415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C9" s="412"/>
    </row>
    <row r="10" spans="2:29" ht="12.75" customHeight="1" x14ac:dyDescent="0.2">
      <c r="B10" s="422"/>
      <c r="C10" s="422"/>
      <c r="D10" s="236"/>
      <c r="E10" s="419"/>
      <c r="F10" s="407"/>
      <c r="G10" s="409"/>
      <c r="H10" s="419"/>
      <c r="I10" s="412"/>
      <c r="J10" s="412"/>
      <c r="K10" s="412"/>
      <c r="L10" s="415"/>
      <c r="M10" s="415"/>
      <c r="N10" s="415"/>
      <c r="O10" s="415"/>
      <c r="P10" s="412"/>
      <c r="Q10" s="412"/>
      <c r="R10" s="412"/>
      <c r="S10" s="412"/>
      <c r="T10" s="412"/>
      <c r="U10" s="412"/>
      <c r="V10" s="412"/>
      <c r="W10" s="412"/>
      <c r="X10" s="412"/>
      <c r="Y10" s="412"/>
      <c r="Z10" s="412"/>
      <c r="AA10" s="412"/>
      <c r="AC10" s="412"/>
    </row>
    <row r="11" spans="2:29" ht="12.75" customHeight="1" x14ac:dyDescent="0.2">
      <c r="B11" s="422"/>
      <c r="C11" s="422"/>
      <c r="D11" s="236"/>
      <c r="E11" s="419"/>
      <c r="F11" s="407"/>
      <c r="G11" s="409"/>
      <c r="H11" s="419"/>
      <c r="I11" s="412"/>
      <c r="J11" s="412"/>
      <c r="K11" s="412"/>
      <c r="L11" s="415"/>
      <c r="M11" s="415"/>
      <c r="N11" s="415"/>
      <c r="O11" s="415"/>
      <c r="P11" s="412"/>
      <c r="Q11" s="412"/>
      <c r="R11" s="412"/>
      <c r="S11" s="412"/>
      <c r="T11" s="412"/>
      <c r="U11" s="412"/>
      <c r="V11" s="412"/>
      <c r="W11" s="412"/>
      <c r="X11" s="412"/>
      <c r="Y11" s="412"/>
      <c r="Z11" s="412"/>
      <c r="AA11" s="412"/>
      <c r="AC11" s="412"/>
    </row>
    <row r="12" spans="2:29" ht="9.75" customHeight="1" x14ac:dyDescent="0.2">
      <c r="B12" s="422"/>
      <c r="C12" s="422"/>
      <c r="D12" s="236"/>
      <c r="E12" s="419"/>
      <c r="F12" s="407"/>
      <c r="G12" s="409"/>
      <c r="H12" s="419"/>
      <c r="I12" s="412"/>
      <c r="J12" s="412"/>
      <c r="K12" s="412"/>
      <c r="L12" s="415"/>
      <c r="M12" s="415"/>
      <c r="N12" s="415"/>
      <c r="O12" s="415"/>
      <c r="P12" s="412"/>
      <c r="Q12" s="412"/>
      <c r="R12" s="412"/>
      <c r="S12" s="412"/>
      <c r="T12" s="412"/>
      <c r="U12" s="412"/>
      <c r="V12" s="412"/>
      <c r="W12" s="412"/>
      <c r="X12" s="412"/>
      <c r="Y12" s="412"/>
      <c r="Z12" s="412"/>
      <c r="AA12" s="412"/>
      <c r="AC12" s="412"/>
    </row>
    <row r="13" spans="2:29" ht="12.75" customHeight="1" x14ac:dyDescent="0.2">
      <c r="B13" s="422"/>
      <c r="C13" s="422"/>
      <c r="D13" s="236"/>
      <c r="E13" s="419"/>
      <c r="F13" s="407"/>
      <c r="G13" s="409"/>
      <c r="H13" s="419"/>
      <c r="I13" s="413"/>
      <c r="J13" s="413"/>
      <c r="K13" s="413"/>
      <c r="L13" s="416"/>
      <c r="M13" s="416"/>
      <c r="N13" s="416"/>
      <c r="O13" s="416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  <c r="AA13" s="413"/>
      <c r="AC13" s="413"/>
    </row>
    <row r="14" spans="2:29" ht="13.5" customHeight="1" thickBot="1" x14ac:dyDescent="0.25">
      <c r="B14" s="423"/>
      <c r="C14" s="423"/>
      <c r="D14" s="207"/>
      <c r="E14" s="420"/>
      <c r="F14" s="408"/>
      <c r="G14" s="410"/>
      <c r="H14" s="420"/>
      <c r="I14" s="234" t="str">
        <f>'SIGN 1'!I14</f>
        <v>FT</v>
      </c>
      <c r="J14" s="234" t="str">
        <f>'SIGN 1'!J14</f>
        <v>FT</v>
      </c>
      <c r="K14" s="234" t="str">
        <f>'SIGN 1'!K14</f>
        <v>FT</v>
      </c>
      <c r="L14" s="208" t="str">
        <f>'SIGN 1'!L14</f>
        <v>EACH</v>
      </c>
      <c r="M14" s="208" t="str">
        <f>'SIGN 1'!M14</f>
        <v>EACH</v>
      </c>
      <c r="N14" s="208" t="str">
        <f>'SIGN 1'!N14</f>
        <v>EACH</v>
      </c>
      <c r="O14" s="208" t="str">
        <f>'SIGN 1'!O14</f>
        <v>EACH</v>
      </c>
      <c r="P14" s="234" t="str">
        <f>'SIGN 1'!P14</f>
        <v>SF</v>
      </c>
      <c r="Q14" s="234" t="str">
        <f>'SIGN 1'!Q14</f>
        <v>EACH</v>
      </c>
      <c r="R14" s="234" t="str">
        <f>'SIGN 1'!R14</f>
        <v>EACH</v>
      </c>
      <c r="S14" s="234" t="str">
        <f>'SIGN 1'!S14</f>
        <v>EACH</v>
      </c>
      <c r="T14" s="234" t="str">
        <f>'SIGN 1'!T14</f>
        <v>EACH</v>
      </c>
      <c r="U14" s="234" t="str">
        <f>'SIGN 1'!U14</f>
        <v>EACH</v>
      </c>
      <c r="V14" s="234" t="str">
        <f>'SIGN 1'!V14</f>
        <v>EACH</v>
      </c>
      <c r="W14" s="234" t="str">
        <f>'SIGN 1'!W14</f>
        <v>EACH</v>
      </c>
      <c r="X14" s="234" t="str">
        <f>'SIGN 1'!X14</f>
        <v>EACH</v>
      </c>
      <c r="Y14" s="234" t="str">
        <f>'SIGN 1'!Y14</f>
        <v>EACH</v>
      </c>
      <c r="Z14" s="234" t="str">
        <f>'SIGN 1'!Z14</f>
        <v>EACH</v>
      </c>
      <c r="AA14" s="234" t="str">
        <f>'SIGN 1'!AA14</f>
        <v>EACH</v>
      </c>
      <c r="AC14" s="234" t="s">
        <v>23</v>
      </c>
    </row>
    <row r="15" spans="2:29" ht="12.75" customHeight="1" x14ac:dyDescent="0.2">
      <c r="B15" s="159"/>
      <c r="C15" s="227"/>
      <c r="D15" s="164"/>
      <c r="E15" s="159"/>
      <c r="F15" s="159"/>
      <c r="G15" s="159"/>
      <c r="H15" s="159"/>
      <c r="I15" s="228"/>
      <c r="J15" s="228"/>
      <c r="K15" s="228"/>
      <c r="L15" s="161"/>
      <c r="M15" s="161"/>
      <c r="N15" s="161"/>
      <c r="O15" s="161"/>
      <c r="P15" s="228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C15" s="228"/>
    </row>
    <row r="16" spans="2:29" ht="12.75" customHeight="1" x14ac:dyDescent="0.2">
      <c r="B16" s="233">
        <f>'[1]CADD Sheets'!$A$2341</f>
        <v>426</v>
      </c>
      <c r="C16" s="201" t="s">
        <v>64</v>
      </c>
      <c r="D16" s="185" t="s">
        <v>149</v>
      </c>
      <c r="E16" s="233"/>
      <c r="F16" s="196" t="s">
        <v>27</v>
      </c>
      <c r="G16" s="202" t="s">
        <v>271</v>
      </c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141">
        <v>1</v>
      </c>
      <c r="T16" s="141"/>
      <c r="U16" s="141">
        <v>1</v>
      </c>
      <c r="V16" s="141"/>
      <c r="W16" s="142"/>
      <c r="X16" s="142"/>
      <c r="Y16" s="141"/>
      <c r="Z16" s="141"/>
      <c r="AA16" s="141"/>
      <c r="AC16" s="198"/>
    </row>
    <row r="17" spans="2:29" ht="12.75" customHeight="1" x14ac:dyDescent="0.2">
      <c r="B17" s="233">
        <f>'[1]CADD Sheets'!$A$2341</f>
        <v>426</v>
      </c>
      <c r="C17" s="201" t="s">
        <v>357</v>
      </c>
      <c r="D17" s="185" t="s">
        <v>149</v>
      </c>
      <c r="E17" s="233"/>
      <c r="F17" s="196" t="s">
        <v>27</v>
      </c>
      <c r="G17" s="202" t="s">
        <v>152</v>
      </c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141">
        <v>1</v>
      </c>
      <c r="T17" s="141"/>
      <c r="U17" s="141">
        <v>1</v>
      </c>
      <c r="V17" s="141"/>
      <c r="W17" s="142"/>
      <c r="X17" s="142"/>
      <c r="Y17" s="141"/>
      <c r="Z17" s="141"/>
      <c r="AA17" s="141"/>
      <c r="AC17" s="198"/>
    </row>
    <row r="18" spans="2:29" ht="12.75" customHeight="1" x14ac:dyDescent="0.2">
      <c r="B18" s="233"/>
      <c r="C18" s="201"/>
      <c r="D18" s="185"/>
      <c r="E18" s="233"/>
      <c r="F18" s="196"/>
      <c r="G18" s="202" t="s">
        <v>271</v>
      </c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141">
        <v>1</v>
      </c>
      <c r="T18" s="141"/>
      <c r="U18" s="141"/>
      <c r="V18" s="141"/>
      <c r="W18" s="142"/>
      <c r="X18" s="142"/>
      <c r="Y18" s="141"/>
      <c r="Z18" s="141"/>
      <c r="AA18" s="141"/>
      <c r="AC18" s="198"/>
    </row>
    <row r="19" spans="2:29" ht="12.75" customHeight="1" x14ac:dyDescent="0.2">
      <c r="B19" s="233">
        <f>'[1]CADD Sheets'!$A$2341</f>
        <v>426</v>
      </c>
      <c r="C19" s="201" t="s">
        <v>65</v>
      </c>
      <c r="D19" s="185" t="s">
        <v>149</v>
      </c>
      <c r="E19" s="233"/>
      <c r="F19" s="196" t="s">
        <v>27</v>
      </c>
      <c r="G19" s="202" t="s">
        <v>146</v>
      </c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141">
        <v>1</v>
      </c>
      <c r="T19" s="141"/>
      <c r="U19" s="141">
        <v>1</v>
      </c>
      <c r="V19" s="141"/>
      <c r="W19" s="142"/>
      <c r="X19" s="142"/>
      <c r="Y19" s="141"/>
      <c r="Z19" s="141"/>
      <c r="AA19" s="141"/>
      <c r="AC19" s="198"/>
    </row>
    <row r="20" spans="2:29" ht="12.75" customHeight="1" x14ac:dyDescent="0.2">
      <c r="B20" s="233"/>
      <c r="C20" s="201"/>
      <c r="D20" s="233"/>
      <c r="E20" s="233"/>
      <c r="F20" s="196"/>
      <c r="G20" s="202" t="s">
        <v>73</v>
      </c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141">
        <v>1</v>
      </c>
      <c r="T20" s="141"/>
      <c r="U20" s="141"/>
      <c r="V20" s="141"/>
      <c r="W20" s="142"/>
      <c r="X20" s="142"/>
      <c r="Y20" s="141"/>
      <c r="Z20" s="141"/>
      <c r="AA20" s="141"/>
      <c r="AC20" s="198"/>
    </row>
    <row r="21" spans="2:29" ht="12.75" customHeight="1" x14ac:dyDescent="0.2">
      <c r="B21" s="233">
        <f>'[1]CADD Sheets'!$A$2341</f>
        <v>426</v>
      </c>
      <c r="C21" s="201" t="s">
        <v>66</v>
      </c>
      <c r="D21" s="185" t="s">
        <v>149</v>
      </c>
      <c r="E21" s="233"/>
      <c r="F21" s="196" t="s">
        <v>27</v>
      </c>
      <c r="G21" s="202" t="s">
        <v>271</v>
      </c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141">
        <v>1</v>
      </c>
      <c r="T21" s="141"/>
      <c r="U21" s="141">
        <v>1</v>
      </c>
      <c r="V21" s="141"/>
      <c r="W21" s="142"/>
      <c r="X21" s="142"/>
      <c r="Y21" s="141"/>
      <c r="Z21" s="141"/>
      <c r="AA21" s="141"/>
      <c r="AC21" s="198"/>
    </row>
    <row r="22" spans="2:29" ht="12.75" customHeight="1" x14ac:dyDescent="0.2">
      <c r="B22" s="233">
        <f>'[1]CADD Sheets'!$A$2341</f>
        <v>426</v>
      </c>
      <c r="C22" s="201" t="s">
        <v>67</v>
      </c>
      <c r="D22" s="185" t="s">
        <v>149</v>
      </c>
      <c r="E22" s="233"/>
      <c r="F22" s="196" t="s">
        <v>30</v>
      </c>
      <c r="G22" s="202" t="s">
        <v>41</v>
      </c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141">
        <v>1</v>
      </c>
      <c r="T22" s="141"/>
      <c r="U22" s="141">
        <v>1</v>
      </c>
      <c r="V22" s="141"/>
      <c r="W22" s="142"/>
      <c r="X22" s="142"/>
      <c r="Y22" s="141"/>
      <c r="Z22" s="141"/>
      <c r="AA22" s="141"/>
      <c r="AC22" s="198"/>
    </row>
    <row r="23" spans="2:29" ht="12.75" customHeight="1" x14ac:dyDescent="0.2">
      <c r="B23" s="233">
        <f>'[1]CADD Sheets'!$A$2341</f>
        <v>426</v>
      </c>
      <c r="C23" s="201" t="s">
        <v>68</v>
      </c>
      <c r="D23" s="185" t="s">
        <v>149</v>
      </c>
      <c r="E23" s="233"/>
      <c r="F23" s="196" t="s">
        <v>30</v>
      </c>
      <c r="G23" s="202" t="s">
        <v>143</v>
      </c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141">
        <v>1</v>
      </c>
      <c r="T23" s="141"/>
      <c r="U23" s="141">
        <v>1</v>
      </c>
      <c r="V23" s="141"/>
      <c r="W23" s="142"/>
      <c r="X23" s="142"/>
      <c r="Y23" s="141"/>
      <c r="Z23" s="141"/>
      <c r="AA23" s="141"/>
      <c r="AC23" s="198"/>
    </row>
    <row r="24" spans="2:29" ht="12.75" customHeight="1" x14ac:dyDescent="0.2">
      <c r="B24" s="233">
        <f>'[1]CADD Sheets'!$A$2341</f>
        <v>426</v>
      </c>
      <c r="C24" s="201" t="s">
        <v>69</v>
      </c>
      <c r="D24" s="185" t="s">
        <v>149</v>
      </c>
      <c r="E24" s="233"/>
      <c r="F24" s="196" t="s">
        <v>30</v>
      </c>
      <c r="G24" s="194" t="s">
        <v>362</v>
      </c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141">
        <v>1</v>
      </c>
      <c r="T24" s="141"/>
      <c r="U24" s="141">
        <v>1</v>
      </c>
      <c r="V24" s="141"/>
      <c r="W24" s="142"/>
      <c r="X24" s="142"/>
      <c r="Y24" s="141"/>
      <c r="Z24" s="141"/>
      <c r="AA24" s="141"/>
      <c r="AC24" s="198"/>
    </row>
    <row r="25" spans="2:29" ht="12.75" customHeight="1" x14ac:dyDescent="0.2">
      <c r="B25" s="233"/>
      <c r="C25" s="201"/>
      <c r="D25" s="185"/>
      <c r="E25" s="233"/>
      <c r="F25" s="196"/>
      <c r="G25" s="194" t="s">
        <v>363</v>
      </c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141"/>
      <c r="T25" s="141"/>
      <c r="U25" s="141"/>
      <c r="V25" s="141"/>
      <c r="W25" s="142"/>
      <c r="X25" s="142"/>
      <c r="Y25" s="141"/>
      <c r="Z25" s="141"/>
      <c r="AA25" s="141"/>
      <c r="AC25" s="198"/>
    </row>
    <row r="26" spans="2:29" ht="12.75" customHeight="1" x14ac:dyDescent="0.2">
      <c r="B26" s="233"/>
      <c r="C26" s="201"/>
      <c r="D26" s="233"/>
      <c r="E26" s="233"/>
      <c r="F26" s="196"/>
      <c r="G26" s="202"/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141"/>
      <c r="T26" s="141"/>
      <c r="U26" s="141"/>
      <c r="V26" s="141"/>
      <c r="W26" s="142"/>
      <c r="X26" s="142"/>
      <c r="Y26" s="141"/>
      <c r="Z26" s="141"/>
      <c r="AA26" s="141"/>
      <c r="AC26" s="198"/>
    </row>
    <row r="27" spans="2:29" ht="12.75" customHeight="1" x14ac:dyDescent="0.2">
      <c r="B27" s="233">
        <f>'[1]CADD Sheets'!$A$2341</f>
        <v>426</v>
      </c>
      <c r="C27" s="194" t="s">
        <v>52</v>
      </c>
      <c r="D27" s="185" t="s">
        <v>149</v>
      </c>
      <c r="E27" s="195">
        <v>2621</v>
      </c>
      <c r="F27" s="195" t="s">
        <v>27</v>
      </c>
      <c r="G27" s="195" t="s">
        <v>364</v>
      </c>
      <c r="H27" s="197" t="s">
        <v>162</v>
      </c>
      <c r="I27" s="198">
        <v>12</v>
      </c>
      <c r="J27" s="197"/>
      <c r="K27" s="198"/>
      <c r="L27" s="141"/>
      <c r="M27" s="141"/>
      <c r="N27" s="141"/>
      <c r="O27" s="141"/>
      <c r="P27" s="198">
        <v>1.5</v>
      </c>
      <c r="Q27" s="199"/>
      <c r="R27" s="199"/>
      <c r="S27" s="199"/>
      <c r="T27" s="199"/>
      <c r="U27" s="199"/>
      <c r="V27" s="199"/>
      <c r="W27" s="199"/>
      <c r="X27" s="199"/>
      <c r="Y27" s="199"/>
      <c r="Z27" s="199"/>
      <c r="AA27" s="199"/>
      <c r="AC27" s="198"/>
    </row>
    <row r="28" spans="2:29" ht="12.75" customHeight="1" x14ac:dyDescent="0.2">
      <c r="B28" s="233">
        <f>'[1]CADD Sheets'!$A$2341</f>
        <v>426</v>
      </c>
      <c r="C28" s="194" t="s">
        <v>358</v>
      </c>
      <c r="D28" s="185" t="s">
        <v>149</v>
      </c>
      <c r="E28" s="195">
        <v>2476</v>
      </c>
      <c r="F28" s="195" t="s">
        <v>27</v>
      </c>
      <c r="G28" s="194" t="s">
        <v>285</v>
      </c>
      <c r="H28" s="197" t="s">
        <v>385</v>
      </c>
      <c r="I28" s="198">
        <v>13.6</v>
      </c>
      <c r="J28" s="197"/>
      <c r="K28" s="198"/>
      <c r="L28" s="141"/>
      <c r="M28" s="141"/>
      <c r="N28" s="198"/>
      <c r="O28" s="141"/>
      <c r="P28" s="198">
        <v>3</v>
      </c>
      <c r="Q28" s="199"/>
      <c r="R28" s="199"/>
      <c r="S28" s="199"/>
      <c r="T28" s="199"/>
      <c r="U28" s="199"/>
      <c r="V28" s="199"/>
      <c r="W28" s="199"/>
      <c r="X28" s="199"/>
      <c r="Y28" s="199"/>
      <c r="Z28" s="199"/>
      <c r="AA28" s="199"/>
      <c r="AC28" s="198"/>
    </row>
    <row r="29" spans="2:29" ht="12.75" customHeight="1" x14ac:dyDescent="0.2">
      <c r="B29" s="233"/>
      <c r="C29" s="194"/>
      <c r="D29" s="185"/>
      <c r="E29" s="195"/>
      <c r="F29" s="195"/>
      <c r="G29" s="194" t="s">
        <v>365</v>
      </c>
      <c r="H29" s="197" t="s">
        <v>341</v>
      </c>
      <c r="I29" s="198"/>
      <c r="J29" s="197"/>
      <c r="K29" s="198"/>
      <c r="L29" s="141"/>
      <c r="M29" s="141"/>
      <c r="N29" s="198"/>
      <c r="O29" s="141"/>
      <c r="P29" s="198">
        <v>2.2999999999999998</v>
      </c>
      <c r="Q29" s="199"/>
      <c r="R29" s="199"/>
      <c r="S29" s="199"/>
      <c r="T29" s="199"/>
      <c r="U29" s="199"/>
      <c r="V29" s="199"/>
      <c r="W29" s="199"/>
      <c r="X29" s="199"/>
      <c r="Y29" s="199"/>
      <c r="Z29" s="199"/>
      <c r="AA29" s="199"/>
      <c r="AC29" s="198"/>
    </row>
    <row r="30" spans="2:29" ht="12.75" customHeight="1" x14ac:dyDescent="0.2">
      <c r="B30" s="233"/>
      <c r="C30" s="194"/>
      <c r="D30" s="185"/>
      <c r="E30" s="195"/>
      <c r="F30" s="195"/>
      <c r="G30" s="194" t="s">
        <v>366</v>
      </c>
      <c r="H30" s="197"/>
      <c r="I30" s="198"/>
      <c r="J30" s="197"/>
      <c r="K30" s="198"/>
      <c r="L30" s="141"/>
      <c r="M30" s="141"/>
      <c r="N30" s="198"/>
      <c r="O30" s="141"/>
      <c r="P30" s="198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C30" s="198"/>
    </row>
    <row r="31" spans="2:29" ht="12.75" customHeight="1" x14ac:dyDescent="0.2">
      <c r="B31" s="233">
        <f>'[1]CADD Sheets'!$A$2341</f>
        <v>426</v>
      </c>
      <c r="C31" s="194" t="s">
        <v>53</v>
      </c>
      <c r="D31" s="185" t="s">
        <v>149</v>
      </c>
      <c r="E31" s="195">
        <v>2632</v>
      </c>
      <c r="F31" s="195" t="s">
        <v>27</v>
      </c>
      <c r="G31" s="194" t="s">
        <v>164</v>
      </c>
      <c r="H31" s="197" t="s">
        <v>166</v>
      </c>
      <c r="I31" s="198"/>
      <c r="J31" s="197"/>
      <c r="K31" s="198">
        <v>14.1</v>
      </c>
      <c r="L31" s="199"/>
      <c r="M31" s="199"/>
      <c r="N31" s="199"/>
      <c r="O31" s="199"/>
      <c r="P31" s="198">
        <v>3</v>
      </c>
      <c r="Q31" s="199"/>
      <c r="R31" s="199"/>
      <c r="S31" s="199"/>
      <c r="T31" s="199"/>
      <c r="U31" s="199"/>
      <c r="V31" s="199"/>
      <c r="W31" s="199"/>
      <c r="X31" s="199"/>
      <c r="Y31" s="199"/>
      <c r="Z31" s="199"/>
      <c r="AA31" s="199"/>
      <c r="AC31" s="198"/>
    </row>
    <row r="32" spans="2:29" ht="12.75" customHeight="1" x14ac:dyDescent="0.2">
      <c r="B32" s="185"/>
      <c r="C32" s="194"/>
      <c r="D32" s="194"/>
      <c r="E32" s="195"/>
      <c r="F32" s="195"/>
      <c r="G32" s="195" t="s">
        <v>58</v>
      </c>
      <c r="H32" s="197" t="s">
        <v>59</v>
      </c>
      <c r="I32" s="198"/>
      <c r="J32" s="197"/>
      <c r="K32" s="197"/>
      <c r="L32" s="141">
        <v>1</v>
      </c>
      <c r="M32" s="141"/>
      <c r="N32" s="141"/>
      <c r="O32" s="141"/>
      <c r="P32" s="198">
        <v>6.3</v>
      </c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C32" s="198"/>
    </row>
    <row r="33" spans="2:29" ht="12.75" customHeight="1" x14ac:dyDescent="0.2">
      <c r="B33" s="233">
        <f>'[1]CADD Sheets'!$A$2341</f>
        <v>426</v>
      </c>
      <c r="C33" s="194" t="s">
        <v>367</v>
      </c>
      <c r="D33" s="185" t="s">
        <v>149</v>
      </c>
      <c r="E33" s="195">
        <v>2750</v>
      </c>
      <c r="F33" s="195" t="s">
        <v>27</v>
      </c>
      <c r="G33" s="195" t="s">
        <v>364</v>
      </c>
      <c r="H33" s="197" t="s">
        <v>162</v>
      </c>
      <c r="I33" s="198">
        <v>12</v>
      </c>
      <c r="J33" s="197"/>
      <c r="K33" s="198"/>
      <c r="L33" s="141"/>
      <c r="M33" s="141"/>
      <c r="N33" s="141"/>
      <c r="O33" s="141"/>
      <c r="P33" s="198">
        <v>1.5</v>
      </c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C33" s="198"/>
    </row>
    <row r="34" spans="2:29" ht="12.75" customHeight="1" x14ac:dyDescent="0.2">
      <c r="B34" s="233">
        <f>'[1]CADD Sheets'!$A$2341</f>
        <v>426</v>
      </c>
      <c r="C34" s="194" t="s">
        <v>54</v>
      </c>
      <c r="D34" s="185" t="s">
        <v>149</v>
      </c>
      <c r="E34" s="195">
        <v>2617</v>
      </c>
      <c r="F34" s="195" t="s">
        <v>30</v>
      </c>
      <c r="G34" s="194" t="s">
        <v>359</v>
      </c>
      <c r="H34" s="197" t="s">
        <v>341</v>
      </c>
      <c r="I34" s="198">
        <v>12</v>
      </c>
      <c r="J34" s="197"/>
      <c r="K34" s="198"/>
      <c r="L34" s="141"/>
      <c r="M34" s="141"/>
      <c r="N34" s="198"/>
      <c r="O34" s="199"/>
      <c r="P34" s="198">
        <v>2.2999999999999998</v>
      </c>
      <c r="Q34" s="233"/>
      <c r="R34" s="233"/>
      <c r="S34" s="233"/>
      <c r="T34" s="233"/>
      <c r="U34" s="233"/>
      <c r="V34" s="199"/>
      <c r="W34" s="199"/>
      <c r="X34" s="199"/>
      <c r="Y34" s="199"/>
      <c r="Z34" s="199"/>
      <c r="AA34" s="199"/>
      <c r="AC34" s="198"/>
    </row>
    <row r="35" spans="2:29" ht="12.75" customHeight="1" x14ac:dyDescent="0.2">
      <c r="B35" s="233"/>
      <c r="C35" s="194"/>
      <c r="D35" s="185"/>
      <c r="E35" s="195"/>
      <c r="F35" s="195"/>
      <c r="G35" s="194" t="s">
        <v>361</v>
      </c>
      <c r="H35" s="197"/>
      <c r="I35" s="198"/>
      <c r="J35" s="197"/>
      <c r="K35" s="198"/>
      <c r="L35" s="141"/>
      <c r="M35" s="141"/>
      <c r="N35" s="198"/>
      <c r="O35" s="199"/>
      <c r="P35" s="198"/>
      <c r="Q35" s="233"/>
      <c r="R35" s="233"/>
      <c r="S35" s="233"/>
      <c r="T35" s="233"/>
      <c r="U35" s="233"/>
      <c r="V35" s="199"/>
      <c r="W35" s="199"/>
      <c r="X35" s="199"/>
      <c r="Y35" s="199"/>
      <c r="Z35" s="199"/>
      <c r="AA35" s="199"/>
      <c r="AC35" s="198"/>
    </row>
    <row r="36" spans="2:29" ht="12.75" customHeight="1" x14ac:dyDescent="0.2">
      <c r="B36" s="233">
        <f>'[1]CADD Sheets'!$A$2341</f>
        <v>426</v>
      </c>
      <c r="C36" s="194" t="s">
        <v>55</v>
      </c>
      <c r="D36" s="185" t="s">
        <v>149</v>
      </c>
      <c r="E36" s="195">
        <v>2650</v>
      </c>
      <c r="F36" s="195" t="s">
        <v>30</v>
      </c>
      <c r="G36" s="194" t="s">
        <v>168</v>
      </c>
      <c r="H36" s="235" t="s">
        <v>60</v>
      </c>
      <c r="I36" s="198">
        <v>13</v>
      </c>
      <c r="J36" s="197"/>
      <c r="K36" s="198"/>
      <c r="L36" s="199"/>
      <c r="M36" s="199"/>
      <c r="N36" s="199"/>
      <c r="O36" s="199"/>
      <c r="P36" s="198">
        <v>5</v>
      </c>
      <c r="Q36" s="233"/>
      <c r="R36" s="233"/>
      <c r="S36" s="233"/>
      <c r="T36" s="233"/>
      <c r="U36" s="233"/>
      <c r="V36" s="199"/>
      <c r="W36" s="199"/>
      <c r="X36" s="199"/>
      <c r="Y36" s="199"/>
      <c r="Z36" s="199"/>
      <c r="AA36" s="199"/>
      <c r="AC36" s="198"/>
    </row>
    <row r="37" spans="2:29" ht="12.75" customHeight="1" x14ac:dyDescent="0.2">
      <c r="B37" s="233">
        <f>'[1]CADD Sheets'!$A$2341</f>
        <v>426</v>
      </c>
      <c r="C37" s="194" t="s">
        <v>316</v>
      </c>
      <c r="D37" s="185" t="s">
        <v>149</v>
      </c>
      <c r="E37" s="195">
        <v>2679</v>
      </c>
      <c r="F37" s="195" t="s">
        <v>30</v>
      </c>
      <c r="G37" s="195" t="s">
        <v>364</v>
      </c>
      <c r="H37" s="197" t="s">
        <v>162</v>
      </c>
      <c r="I37" s="198">
        <v>12</v>
      </c>
      <c r="J37" s="197"/>
      <c r="K37" s="198"/>
      <c r="L37" s="141"/>
      <c r="M37" s="141"/>
      <c r="N37" s="141"/>
      <c r="O37" s="141"/>
      <c r="P37" s="198">
        <v>1.5</v>
      </c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C37" s="198"/>
    </row>
    <row r="38" spans="2:29" ht="12.75" customHeight="1" x14ac:dyDescent="0.2">
      <c r="B38" s="185"/>
      <c r="C38" s="215"/>
      <c r="D38" s="194"/>
      <c r="E38" s="195"/>
      <c r="F38" s="195"/>
      <c r="G38" s="222"/>
      <c r="H38" s="216"/>
      <c r="I38" s="223"/>
      <c r="J38" s="216"/>
      <c r="K38" s="216"/>
      <c r="L38" s="143"/>
      <c r="M38" s="143"/>
      <c r="N38" s="143"/>
      <c r="O38" s="143"/>
      <c r="P38" s="223"/>
      <c r="Q38" s="224"/>
      <c r="R38" s="224"/>
      <c r="S38" s="199"/>
      <c r="T38" s="199"/>
      <c r="U38" s="199"/>
      <c r="V38" s="199"/>
      <c r="W38" s="225"/>
      <c r="X38" s="225"/>
      <c r="Y38" s="199"/>
      <c r="Z38" s="199"/>
      <c r="AA38" s="199"/>
      <c r="AC38" s="198"/>
    </row>
    <row r="39" spans="2:29" ht="12.75" customHeight="1" x14ac:dyDescent="0.2">
      <c r="B39" s="233">
        <f>'[1]CADD Sheets'!$A$2342</f>
        <v>427</v>
      </c>
      <c r="C39" s="201" t="s">
        <v>320</v>
      </c>
      <c r="D39" s="185" t="s">
        <v>149</v>
      </c>
      <c r="E39" s="195"/>
      <c r="F39" s="196" t="s">
        <v>27</v>
      </c>
      <c r="G39" s="202" t="s">
        <v>271</v>
      </c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141">
        <v>1</v>
      </c>
      <c r="T39" s="141"/>
      <c r="U39" s="141">
        <v>1</v>
      </c>
      <c r="V39" s="141"/>
      <c r="W39" s="142"/>
      <c r="X39" s="142"/>
      <c r="Y39" s="141"/>
      <c r="Z39" s="141"/>
      <c r="AA39" s="141"/>
      <c r="AC39" s="233"/>
    </row>
    <row r="40" spans="2:29" ht="12.75" customHeight="1" x14ac:dyDescent="0.2">
      <c r="B40" s="233">
        <f>'[1]CADD Sheets'!$A$2342</f>
        <v>427</v>
      </c>
      <c r="C40" s="201" t="s">
        <v>70</v>
      </c>
      <c r="D40" s="185" t="s">
        <v>149</v>
      </c>
      <c r="E40" s="195"/>
      <c r="F40" s="196" t="s">
        <v>27</v>
      </c>
      <c r="G40" s="202" t="s">
        <v>271</v>
      </c>
      <c r="H40" s="202"/>
      <c r="I40" s="202"/>
      <c r="J40" s="202"/>
      <c r="K40" s="202"/>
      <c r="L40" s="202"/>
      <c r="M40" s="202"/>
      <c r="N40" s="202"/>
      <c r="O40" s="202"/>
      <c r="P40" s="202"/>
      <c r="Q40" s="202"/>
      <c r="R40" s="202"/>
      <c r="S40" s="141">
        <v>1</v>
      </c>
      <c r="T40" s="141"/>
      <c r="U40" s="141">
        <v>1</v>
      </c>
      <c r="V40" s="141"/>
      <c r="W40" s="142"/>
      <c r="X40" s="142"/>
      <c r="Y40" s="141"/>
      <c r="Z40" s="141"/>
      <c r="AA40" s="141"/>
      <c r="AC40" s="233"/>
    </row>
    <row r="41" spans="2:29" ht="12.75" customHeight="1" x14ac:dyDescent="0.2">
      <c r="B41" s="233">
        <f>'[1]CADD Sheets'!$A$2342</f>
        <v>427</v>
      </c>
      <c r="C41" s="201" t="s">
        <v>71</v>
      </c>
      <c r="D41" s="185" t="s">
        <v>149</v>
      </c>
      <c r="E41" s="195"/>
      <c r="F41" s="196" t="s">
        <v>27</v>
      </c>
      <c r="G41" s="202" t="s">
        <v>271</v>
      </c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141">
        <v>1</v>
      </c>
      <c r="T41" s="141"/>
      <c r="U41" s="141">
        <v>1</v>
      </c>
      <c r="V41" s="141"/>
      <c r="W41" s="142"/>
      <c r="X41" s="142"/>
      <c r="Y41" s="141"/>
      <c r="Z41" s="141"/>
      <c r="AA41" s="141"/>
      <c r="AC41" s="233"/>
    </row>
    <row r="42" spans="2:29" ht="12.75" customHeight="1" x14ac:dyDescent="0.2">
      <c r="B42" s="233">
        <f>'[1]CADD Sheets'!$A$2342</f>
        <v>427</v>
      </c>
      <c r="C42" s="201" t="s">
        <v>380</v>
      </c>
      <c r="D42" s="185" t="s">
        <v>149</v>
      </c>
      <c r="E42" s="195"/>
      <c r="F42" s="196" t="s">
        <v>27</v>
      </c>
      <c r="G42" s="202" t="s">
        <v>41</v>
      </c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141">
        <v>1</v>
      </c>
      <c r="T42" s="141"/>
      <c r="U42" s="141">
        <v>2</v>
      </c>
      <c r="V42" s="141"/>
      <c r="W42" s="142"/>
      <c r="X42" s="142"/>
      <c r="Y42" s="141"/>
      <c r="Z42" s="141"/>
      <c r="AA42" s="141"/>
      <c r="AC42" s="233"/>
    </row>
    <row r="43" spans="2:29" ht="12.75" customHeight="1" x14ac:dyDescent="0.2">
      <c r="B43" s="233">
        <f>'[1]CADD Sheets'!$A$2342</f>
        <v>427</v>
      </c>
      <c r="C43" s="201" t="s">
        <v>78</v>
      </c>
      <c r="D43" s="185" t="s">
        <v>149</v>
      </c>
      <c r="E43" s="195"/>
      <c r="F43" s="196" t="s">
        <v>27</v>
      </c>
      <c r="G43" s="202" t="s">
        <v>145</v>
      </c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141">
        <v>1</v>
      </c>
      <c r="T43" s="141"/>
      <c r="U43" s="141">
        <v>2</v>
      </c>
      <c r="V43" s="141"/>
      <c r="W43" s="142"/>
      <c r="X43" s="142"/>
      <c r="Y43" s="141"/>
      <c r="Z43" s="141"/>
      <c r="AA43" s="141"/>
      <c r="AC43" s="233"/>
    </row>
    <row r="44" spans="2:29" ht="12.75" customHeight="1" x14ac:dyDescent="0.2">
      <c r="B44" s="233"/>
      <c r="C44" s="201"/>
      <c r="D44" s="201"/>
      <c r="E44" s="195"/>
      <c r="F44" s="196"/>
      <c r="G44" s="202" t="s">
        <v>146</v>
      </c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141">
        <v>1</v>
      </c>
      <c r="T44" s="141"/>
      <c r="U44" s="141"/>
      <c r="V44" s="141"/>
      <c r="W44" s="142"/>
      <c r="X44" s="142"/>
      <c r="Y44" s="141"/>
      <c r="Z44" s="141"/>
      <c r="AA44" s="141"/>
      <c r="AC44" s="233"/>
    </row>
    <row r="45" spans="2:29" ht="12.75" customHeight="1" x14ac:dyDescent="0.2">
      <c r="B45" s="233"/>
      <c r="C45" s="201"/>
      <c r="D45" s="201"/>
      <c r="E45" s="195"/>
      <c r="F45" s="196"/>
      <c r="G45" s="202" t="s">
        <v>147</v>
      </c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29">
        <v>1</v>
      </c>
      <c r="T45" s="141"/>
      <c r="U45" s="141"/>
      <c r="V45" s="141"/>
      <c r="W45" s="142"/>
      <c r="X45" s="142"/>
      <c r="Y45" s="141"/>
      <c r="Z45" s="141"/>
      <c r="AA45" s="141"/>
      <c r="AC45" s="233"/>
    </row>
    <row r="46" spans="2:29" ht="12.75" customHeight="1" x14ac:dyDescent="0.2">
      <c r="B46" s="233">
        <f>'[1]CADD Sheets'!$A$2342</f>
        <v>427</v>
      </c>
      <c r="C46" s="201" t="s">
        <v>79</v>
      </c>
      <c r="D46" s="187" t="s">
        <v>293</v>
      </c>
      <c r="E46" s="195"/>
      <c r="F46" s="196" t="s">
        <v>27</v>
      </c>
      <c r="G46" s="202" t="s">
        <v>152</v>
      </c>
      <c r="H46" s="202"/>
      <c r="I46" s="202"/>
      <c r="J46" s="202"/>
      <c r="K46" s="202"/>
      <c r="L46" s="202"/>
      <c r="M46" s="202"/>
      <c r="N46" s="202"/>
      <c r="O46" s="202"/>
      <c r="P46" s="202"/>
      <c r="Q46" s="202"/>
      <c r="R46" s="202"/>
      <c r="S46" s="141">
        <v>1</v>
      </c>
      <c r="T46" s="141"/>
      <c r="U46" s="141">
        <v>1</v>
      </c>
      <c r="V46" s="141"/>
      <c r="W46" s="142"/>
      <c r="X46" s="142"/>
      <c r="Y46" s="141"/>
      <c r="Z46" s="141"/>
      <c r="AA46" s="141"/>
      <c r="AC46" s="233"/>
    </row>
    <row r="47" spans="2:29" ht="12.75" customHeight="1" x14ac:dyDescent="0.2">
      <c r="B47" s="233"/>
      <c r="C47" s="201"/>
      <c r="D47" s="201"/>
      <c r="E47" s="195"/>
      <c r="F47" s="196"/>
      <c r="G47" s="202" t="s">
        <v>214</v>
      </c>
      <c r="H47" s="202"/>
      <c r="I47" s="202"/>
      <c r="J47" s="202"/>
      <c r="K47" s="202"/>
      <c r="L47" s="202"/>
      <c r="M47" s="202"/>
      <c r="N47" s="202"/>
      <c r="O47" s="202"/>
      <c r="P47" s="202"/>
      <c r="Q47" s="202"/>
      <c r="R47" s="202"/>
      <c r="S47" s="141">
        <v>1</v>
      </c>
      <c r="T47" s="141"/>
      <c r="U47" s="141"/>
      <c r="V47" s="141"/>
      <c r="W47" s="142"/>
      <c r="X47" s="142"/>
      <c r="Y47" s="141"/>
      <c r="Z47" s="141"/>
      <c r="AA47" s="141"/>
      <c r="AC47" s="233"/>
    </row>
    <row r="48" spans="2:29" ht="12.75" customHeight="1" x14ac:dyDescent="0.2">
      <c r="B48" s="233">
        <f>'[1]CADD Sheets'!$A$2342</f>
        <v>427</v>
      </c>
      <c r="C48" s="201" t="s">
        <v>80</v>
      </c>
      <c r="D48" s="185" t="s">
        <v>149</v>
      </c>
      <c r="E48" s="195"/>
      <c r="F48" s="196" t="s">
        <v>30</v>
      </c>
      <c r="G48" s="202" t="s">
        <v>143</v>
      </c>
      <c r="H48" s="202"/>
      <c r="I48" s="202"/>
      <c r="J48" s="202"/>
      <c r="K48" s="202"/>
      <c r="L48" s="202"/>
      <c r="M48" s="202"/>
      <c r="N48" s="202"/>
      <c r="O48" s="202"/>
      <c r="P48" s="202"/>
      <c r="Q48" s="202"/>
      <c r="R48" s="202"/>
      <c r="S48" s="141">
        <v>1</v>
      </c>
      <c r="T48" s="141"/>
      <c r="U48" s="141">
        <v>1</v>
      </c>
      <c r="V48" s="141"/>
      <c r="W48" s="142"/>
      <c r="X48" s="142"/>
      <c r="Y48" s="141"/>
      <c r="Z48" s="141"/>
      <c r="AA48" s="141"/>
      <c r="AC48" s="233"/>
    </row>
    <row r="49" spans="2:29" ht="12.75" customHeight="1" x14ac:dyDescent="0.2">
      <c r="B49" s="233">
        <f>'[1]CADD Sheets'!$A$2342</f>
        <v>427</v>
      </c>
      <c r="C49" s="201" t="s">
        <v>370</v>
      </c>
      <c r="D49" s="185" t="s">
        <v>149</v>
      </c>
      <c r="E49" s="195"/>
      <c r="F49" s="196" t="s">
        <v>30</v>
      </c>
      <c r="G49" s="202" t="s">
        <v>371</v>
      </c>
      <c r="H49" s="202"/>
      <c r="I49" s="202"/>
      <c r="J49" s="202"/>
      <c r="K49" s="202"/>
      <c r="L49" s="202"/>
      <c r="M49" s="202"/>
      <c r="N49" s="202"/>
      <c r="O49" s="202"/>
      <c r="P49" s="202"/>
      <c r="Q49" s="202"/>
      <c r="R49" s="202"/>
      <c r="S49" s="141">
        <v>1</v>
      </c>
      <c r="T49" s="141"/>
      <c r="U49" s="141">
        <v>1</v>
      </c>
      <c r="V49" s="141"/>
      <c r="W49" s="142"/>
      <c r="X49" s="142"/>
      <c r="Y49" s="141"/>
      <c r="Z49" s="141"/>
      <c r="AA49" s="141"/>
      <c r="AC49" s="233"/>
    </row>
    <row r="50" spans="2:29" ht="12.75" customHeight="1" x14ac:dyDescent="0.2">
      <c r="B50" s="233">
        <f>'[1]CADD Sheets'!$A$2342</f>
        <v>427</v>
      </c>
      <c r="C50" s="201" t="s">
        <v>374</v>
      </c>
      <c r="D50" s="185" t="s">
        <v>149</v>
      </c>
      <c r="E50" s="195"/>
      <c r="F50" s="196" t="s">
        <v>30</v>
      </c>
      <c r="G50" s="194" t="s">
        <v>376</v>
      </c>
      <c r="H50" s="202"/>
      <c r="I50" s="202"/>
      <c r="J50" s="202"/>
      <c r="K50" s="202"/>
      <c r="L50" s="202"/>
      <c r="M50" s="202"/>
      <c r="N50" s="202"/>
      <c r="O50" s="202"/>
      <c r="P50" s="202"/>
      <c r="Q50" s="202"/>
      <c r="R50" s="202"/>
      <c r="S50" s="141">
        <v>1</v>
      </c>
      <c r="T50" s="141"/>
      <c r="U50" s="141">
        <v>1</v>
      </c>
      <c r="V50" s="141"/>
      <c r="W50" s="142"/>
      <c r="X50" s="142"/>
      <c r="Y50" s="141"/>
      <c r="Z50" s="141"/>
      <c r="AA50" s="141"/>
      <c r="AC50" s="233"/>
    </row>
    <row r="51" spans="2:29" ht="12.75" customHeight="1" x14ac:dyDescent="0.2">
      <c r="B51" s="233"/>
      <c r="C51" s="201"/>
      <c r="D51" s="185"/>
      <c r="E51" s="195"/>
      <c r="F51" s="196"/>
      <c r="G51" s="194" t="s">
        <v>375</v>
      </c>
      <c r="H51" s="202"/>
      <c r="I51" s="202"/>
      <c r="J51" s="202"/>
      <c r="K51" s="202"/>
      <c r="L51" s="202"/>
      <c r="M51" s="202"/>
      <c r="N51" s="202"/>
      <c r="O51" s="202"/>
      <c r="P51" s="202"/>
      <c r="Q51" s="202"/>
      <c r="R51" s="202"/>
      <c r="S51" s="141">
        <v>1</v>
      </c>
      <c r="T51" s="141"/>
      <c r="U51" s="141"/>
      <c r="V51" s="141"/>
      <c r="W51" s="142"/>
      <c r="X51" s="142"/>
      <c r="Y51" s="141"/>
      <c r="Z51" s="141"/>
      <c r="AA51" s="141"/>
      <c r="AC51" s="233"/>
    </row>
    <row r="52" spans="2:29" ht="12.75" customHeight="1" x14ac:dyDescent="0.2">
      <c r="B52" s="233">
        <f>'[1]CADD Sheets'!$A$2342</f>
        <v>427</v>
      </c>
      <c r="C52" s="201" t="s">
        <v>81</v>
      </c>
      <c r="D52" s="185" t="s">
        <v>149</v>
      </c>
      <c r="E52" s="195"/>
      <c r="F52" s="196" t="s">
        <v>30</v>
      </c>
      <c r="G52" s="202" t="s">
        <v>148</v>
      </c>
      <c r="H52" s="202"/>
      <c r="I52" s="202"/>
      <c r="J52" s="202"/>
      <c r="K52" s="202"/>
      <c r="L52" s="202"/>
      <c r="M52" s="202"/>
      <c r="N52" s="202"/>
      <c r="O52" s="202"/>
      <c r="P52" s="202"/>
      <c r="Q52" s="202"/>
      <c r="R52" s="202"/>
      <c r="S52" s="141">
        <v>1</v>
      </c>
      <c r="T52" s="141"/>
      <c r="U52" s="141">
        <v>1</v>
      </c>
      <c r="V52" s="141"/>
      <c r="W52" s="142"/>
      <c r="X52" s="142"/>
      <c r="Y52" s="141"/>
      <c r="Z52" s="141"/>
      <c r="AA52" s="141"/>
      <c r="AC52" s="233"/>
    </row>
    <row r="53" spans="2:29" ht="12.75" customHeight="1" x14ac:dyDescent="0.2">
      <c r="B53" s="233">
        <f>'[1]CADD Sheets'!$A$2342</f>
        <v>427</v>
      </c>
      <c r="C53" s="201" t="s">
        <v>82</v>
      </c>
      <c r="D53" s="185" t="s">
        <v>149</v>
      </c>
      <c r="E53" s="195"/>
      <c r="F53" s="196" t="s">
        <v>30</v>
      </c>
      <c r="G53" s="202" t="s">
        <v>150</v>
      </c>
      <c r="H53" s="202"/>
      <c r="I53" s="202"/>
      <c r="J53" s="202"/>
      <c r="K53" s="202"/>
      <c r="L53" s="202"/>
      <c r="M53" s="202"/>
      <c r="N53" s="202"/>
      <c r="O53" s="202"/>
      <c r="P53" s="202"/>
      <c r="Q53" s="202"/>
      <c r="R53" s="202"/>
      <c r="S53" s="141">
        <v>1</v>
      </c>
      <c r="T53" s="141"/>
      <c r="U53" s="141">
        <v>1</v>
      </c>
      <c r="V53" s="141"/>
      <c r="W53" s="142"/>
      <c r="X53" s="142"/>
      <c r="Y53" s="141"/>
      <c r="Z53" s="141"/>
      <c r="AA53" s="141"/>
      <c r="AC53" s="233"/>
    </row>
    <row r="54" spans="2:29" ht="12.75" customHeight="1" x14ac:dyDescent="0.2">
      <c r="B54" s="233"/>
      <c r="C54" s="201"/>
      <c r="D54" s="201"/>
      <c r="E54" s="195"/>
      <c r="F54" s="196"/>
      <c r="G54" s="202" t="s">
        <v>151</v>
      </c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141">
        <v>1</v>
      </c>
      <c r="T54" s="141"/>
      <c r="U54" s="141"/>
      <c r="V54" s="141"/>
      <c r="W54" s="142"/>
      <c r="X54" s="142"/>
      <c r="Y54" s="141"/>
      <c r="Z54" s="141"/>
      <c r="AA54" s="141"/>
      <c r="AC54" s="233"/>
    </row>
    <row r="55" spans="2:29" ht="12.75" customHeight="1" x14ac:dyDescent="0.2">
      <c r="B55" s="233"/>
      <c r="C55" s="201"/>
      <c r="D55" s="201"/>
      <c r="E55" s="195"/>
      <c r="F55" s="196"/>
      <c r="G55" s="202" t="s">
        <v>215</v>
      </c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141">
        <v>1</v>
      </c>
      <c r="T55" s="141"/>
      <c r="U55" s="141"/>
      <c r="V55" s="141"/>
      <c r="W55" s="142"/>
      <c r="X55" s="142"/>
      <c r="Y55" s="141"/>
      <c r="Z55" s="141"/>
      <c r="AA55" s="141"/>
      <c r="AC55" s="233"/>
    </row>
    <row r="56" spans="2:29" ht="12.75" customHeight="1" x14ac:dyDescent="0.2">
      <c r="B56" s="233">
        <f>'[1]CADD Sheets'!$A$2342</f>
        <v>427</v>
      </c>
      <c r="C56" s="201" t="s">
        <v>99</v>
      </c>
      <c r="D56" s="185" t="s">
        <v>149</v>
      </c>
      <c r="E56" s="195"/>
      <c r="F56" s="196" t="s">
        <v>30</v>
      </c>
      <c r="G56" s="202" t="s">
        <v>271</v>
      </c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141">
        <v>1</v>
      </c>
      <c r="T56" s="141"/>
      <c r="U56" s="141">
        <v>1</v>
      </c>
      <c r="V56" s="141"/>
      <c r="W56" s="142"/>
      <c r="X56" s="142"/>
      <c r="Y56" s="141"/>
      <c r="Z56" s="141"/>
      <c r="AA56" s="141"/>
      <c r="AC56" s="233"/>
    </row>
    <row r="57" spans="2:29" ht="12.75" customHeight="1" x14ac:dyDescent="0.2">
      <c r="B57" s="233">
        <f>'[1]CADD Sheets'!$A$2342</f>
        <v>427</v>
      </c>
      <c r="C57" s="201" t="s">
        <v>381</v>
      </c>
      <c r="D57" s="185" t="s">
        <v>149</v>
      </c>
      <c r="E57" s="195"/>
      <c r="F57" s="196" t="s">
        <v>30</v>
      </c>
      <c r="G57" s="202" t="s">
        <v>41</v>
      </c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141">
        <v>1</v>
      </c>
      <c r="T57" s="141"/>
      <c r="U57" s="141">
        <v>2</v>
      </c>
      <c r="V57" s="141"/>
      <c r="W57" s="142"/>
      <c r="X57" s="142"/>
      <c r="Y57" s="141"/>
      <c r="Z57" s="141"/>
      <c r="AA57" s="141"/>
      <c r="AC57" s="233"/>
    </row>
    <row r="58" spans="2:29" ht="12.75" customHeight="1" x14ac:dyDescent="0.2">
      <c r="B58" s="233">
        <f>'[1]CADD Sheets'!$A$2342</f>
        <v>427</v>
      </c>
      <c r="C58" s="201" t="s">
        <v>101</v>
      </c>
      <c r="D58" s="187" t="s">
        <v>210</v>
      </c>
      <c r="E58" s="195"/>
      <c r="F58" s="196" t="s">
        <v>30</v>
      </c>
      <c r="G58" s="202" t="s">
        <v>271</v>
      </c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141">
        <v>1</v>
      </c>
      <c r="T58" s="141"/>
      <c r="U58" s="141">
        <v>1</v>
      </c>
      <c r="V58" s="141"/>
      <c r="W58" s="142"/>
      <c r="X58" s="142"/>
      <c r="Y58" s="141"/>
      <c r="Z58" s="141"/>
      <c r="AA58" s="141"/>
      <c r="AC58" s="233"/>
    </row>
    <row r="59" spans="2:29" ht="12.75" customHeight="1" x14ac:dyDescent="0.2">
      <c r="B59" s="233"/>
      <c r="C59" s="201"/>
      <c r="D59" s="201"/>
      <c r="E59" s="195"/>
      <c r="F59" s="196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141"/>
      <c r="T59" s="141"/>
      <c r="U59" s="141"/>
      <c r="V59" s="141"/>
      <c r="W59" s="141"/>
      <c r="X59" s="142"/>
      <c r="Y59" s="141"/>
      <c r="Z59" s="141"/>
      <c r="AA59" s="141"/>
      <c r="AC59" s="233"/>
    </row>
    <row r="60" spans="2:29" ht="12.75" customHeight="1" x14ac:dyDescent="0.2">
      <c r="B60" s="233">
        <f>'[1]CADD Sheets'!$A$2342</f>
        <v>427</v>
      </c>
      <c r="C60" s="194" t="s">
        <v>56</v>
      </c>
      <c r="D60" s="185" t="s">
        <v>149</v>
      </c>
      <c r="E60" s="195">
        <v>3086</v>
      </c>
      <c r="F60" s="195" t="s">
        <v>27</v>
      </c>
      <c r="G60" s="194" t="s">
        <v>163</v>
      </c>
      <c r="H60" s="235" t="s">
        <v>166</v>
      </c>
      <c r="I60" s="198"/>
      <c r="J60" s="198">
        <v>13.5</v>
      </c>
      <c r="K60" s="198">
        <v>14.6</v>
      </c>
      <c r="L60" s="199"/>
      <c r="M60" s="199"/>
      <c r="N60" s="199"/>
      <c r="O60" s="199"/>
      <c r="P60" s="198">
        <v>3</v>
      </c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C60" s="198">
        <v>13.5</v>
      </c>
    </row>
    <row r="61" spans="2:29" ht="12.75" customHeight="1" x14ac:dyDescent="0.2">
      <c r="B61" s="185"/>
      <c r="C61" s="194"/>
      <c r="D61" s="194"/>
      <c r="E61" s="195"/>
      <c r="F61" s="195"/>
      <c r="G61" s="194" t="s">
        <v>164</v>
      </c>
      <c r="H61" s="197" t="s">
        <v>166</v>
      </c>
      <c r="I61" s="152"/>
      <c r="J61" s="197"/>
      <c r="K61" s="197"/>
      <c r="L61" s="199"/>
      <c r="M61" s="199"/>
      <c r="N61" s="199"/>
      <c r="O61" s="199"/>
      <c r="P61" s="198">
        <v>3</v>
      </c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C61" s="197"/>
    </row>
    <row r="62" spans="2:29" ht="12.75" customHeight="1" x14ac:dyDescent="0.2">
      <c r="B62" s="185"/>
      <c r="C62" s="194"/>
      <c r="D62" s="194"/>
      <c r="E62" s="195"/>
      <c r="F62" s="195"/>
      <c r="G62" s="194" t="s">
        <v>165</v>
      </c>
      <c r="H62" s="197" t="s">
        <v>77</v>
      </c>
      <c r="I62" s="198"/>
      <c r="J62" s="197"/>
      <c r="K62" s="197"/>
      <c r="L62" s="199">
        <v>2</v>
      </c>
      <c r="M62" s="199"/>
      <c r="N62" s="199"/>
      <c r="O62" s="199"/>
      <c r="P62" s="198">
        <v>9</v>
      </c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C62" s="197"/>
    </row>
    <row r="63" spans="2:29" ht="12.75" customHeight="1" x14ac:dyDescent="0.2">
      <c r="B63" s="233">
        <f>'[1]CADD Sheets'!$A$2342</f>
        <v>427</v>
      </c>
      <c r="C63" s="194" t="s">
        <v>368</v>
      </c>
      <c r="D63" s="185" t="s">
        <v>149</v>
      </c>
      <c r="E63" s="195">
        <v>2913</v>
      </c>
      <c r="F63" s="195" t="s">
        <v>27</v>
      </c>
      <c r="G63" s="195" t="s">
        <v>364</v>
      </c>
      <c r="H63" s="197" t="s">
        <v>162</v>
      </c>
      <c r="I63" s="198">
        <v>12</v>
      </c>
      <c r="J63" s="197"/>
      <c r="K63" s="198"/>
      <c r="L63" s="141"/>
      <c r="M63" s="141"/>
      <c r="N63" s="141"/>
      <c r="O63" s="141"/>
      <c r="P63" s="198">
        <v>1.5</v>
      </c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C63" s="197"/>
    </row>
    <row r="64" spans="2:29" ht="12.75" customHeight="1" x14ac:dyDescent="0.2">
      <c r="B64" s="233">
        <f>'[1]CADD Sheets'!$A$2342</f>
        <v>427</v>
      </c>
      <c r="C64" s="194" t="s">
        <v>369</v>
      </c>
      <c r="D64" s="185" t="s">
        <v>149</v>
      </c>
      <c r="E64" s="195">
        <v>3065</v>
      </c>
      <c r="F64" s="195" t="s">
        <v>27</v>
      </c>
      <c r="G64" s="194" t="s">
        <v>41</v>
      </c>
      <c r="H64" s="197" t="s">
        <v>379</v>
      </c>
      <c r="I64" s="198"/>
      <c r="J64" s="197" t="s">
        <v>161</v>
      </c>
      <c r="K64" s="197"/>
      <c r="L64" s="199"/>
      <c r="M64" s="199"/>
      <c r="N64" s="199"/>
      <c r="O64" s="199"/>
      <c r="P64" s="198">
        <v>12.5</v>
      </c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C64" s="197">
        <v>26</v>
      </c>
    </row>
    <row r="65" spans="2:29" ht="12.75" customHeight="1" x14ac:dyDescent="0.2">
      <c r="B65" s="233"/>
      <c r="C65" s="194"/>
      <c r="D65" s="185"/>
      <c r="E65" s="195"/>
      <c r="F65" s="195"/>
      <c r="G65" s="194" t="s">
        <v>359</v>
      </c>
      <c r="H65" s="197" t="s">
        <v>341</v>
      </c>
      <c r="I65" s="198">
        <v>12</v>
      </c>
      <c r="J65" s="197"/>
      <c r="K65" s="198"/>
      <c r="L65" s="141"/>
      <c r="M65" s="141"/>
      <c r="N65" s="198"/>
      <c r="O65" s="199"/>
      <c r="P65" s="198">
        <v>2.2999999999999998</v>
      </c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C65" s="197"/>
    </row>
    <row r="66" spans="2:29" ht="12.75" customHeight="1" x14ac:dyDescent="0.2">
      <c r="B66" s="233"/>
      <c r="C66" s="194"/>
      <c r="D66" s="185"/>
      <c r="E66" s="195"/>
      <c r="F66" s="195"/>
      <c r="G66" s="194" t="s">
        <v>360</v>
      </c>
      <c r="H66" s="197"/>
      <c r="I66" s="198"/>
      <c r="J66" s="197"/>
      <c r="K66" s="198"/>
      <c r="L66" s="141"/>
      <c r="M66" s="141"/>
      <c r="N66" s="198"/>
      <c r="O66" s="199"/>
      <c r="P66" s="198"/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C66" s="197"/>
    </row>
    <row r="67" spans="2:29" ht="12.75" customHeight="1" x14ac:dyDescent="0.2">
      <c r="B67" s="233">
        <f>'[1]CADD Sheets'!$A$2342</f>
        <v>427</v>
      </c>
      <c r="C67" s="194" t="s">
        <v>57</v>
      </c>
      <c r="D67" s="185" t="s">
        <v>149</v>
      </c>
      <c r="E67" s="195">
        <v>2810</v>
      </c>
      <c r="F67" s="195" t="s">
        <v>30</v>
      </c>
      <c r="G67" s="194" t="s">
        <v>168</v>
      </c>
      <c r="H67" s="235" t="s">
        <v>60</v>
      </c>
      <c r="I67" s="198">
        <v>13</v>
      </c>
      <c r="J67" s="197"/>
      <c r="K67" s="198"/>
      <c r="L67" s="199"/>
      <c r="M67" s="199"/>
      <c r="N67" s="199"/>
      <c r="O67" s="199"/>
      <c r="P67" s="198">
        <v>5</v>
      </c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C67" s="197"/>
    </row>
    <row r="68" spans="2:29" ht="12.75" customHeight="1" x14ac:dyDescent="0.2">
      <c r="B68" s="233">
        <f>'[1]CADD Sheets'!$A$2342</f>
        <v>427</v>
      </c>
      <c r="C68" s="194" t="s">
        <v>75</v>
      </c>
      <c r="D68" s="185" t="s">
        <v>149</v>
      </c>
      <c r="E68" s="195">
        <v>2922</v>
      </c>
      <c r="F68" s="195" t="s">
        <v>30</v>
      </c>
      <c r="G68" s="194" t="s">
        <v>41</v>
      </c>
      <c r="H68" s="197" t="s">
        <v>379</v>
      </c>
      <c r="I68" s="198"/>
      <c r="J68" s="197" t="s">
        <v>161</v>
      </c>
      <c r="K68" s="197"/>
      <c r="L68" s="199"/>
      <c r="M68" s="199"/>
      <c r="N68" s="199"/>
      <c r="O68" s="199"/>
      <c r="P68" s="198">
        <v>12.5</v>
      </c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C68" s="197">
        <v>26</v>
      </c>
    </row>
    <row r="69" spans="2:29" ht="12.75" customHeight="1" x14ac:dyDescent="0.2">
      <c r="B69" s="233"/>
      <c r="C69" s="194"/>
      <c r="D69" s="185"/>
      <c r="E69" s="195"/>
      <c r="F69" s="195"/>
      <c r="G69" s="202" t="s">
        <v>364</v>
      </c>
      <c r="H69" s="197" t="s">
        <v>162</v>
      </c>
      <c r="I69" s="198"/>
      <c r="J69" s="197"/>
      <c r="K69" s="198"/>
      <c r="L69" s="141"/>
      <c r="M69" s="141"/>
      <c r="N69" s="141"/>
      <c r="O69" s="141"/>
      <c r="P69" s="198">
        <v>1.5</v>
      </c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C69" s="197"/>
    </row>
    <row r="70" spans="2:29" ht="12.75" customHeight="1" x14ac:dyDescent="0.2">
      <c r="B70" s="233">
        <f>'[1]CADD Sheets'!$A$2342</f>
        <v>427</v>
      </c>
      <c r="C70" s="194" t="s">
        <v>76</v>
      </c>
      <c r="D70" s="185" t="s">
        <v>149</v>
      </c>
      <c r="E70" s="195">
        <v>3009</v>
      </c>
      <c r="F70" s="195" t="s">
        <v>30</v>
      </c>
      <c r="G70" s="194" t="s">
        <v>228</v>
      </c>
      <c r="H70" s="197" t="s">
        <v>86</v>
      </c>
      <c r="I70" s="198"/>
      <c r="J70" s="211">
        <v>14.9</v>
      </c>
      <c r="K70" s="197"/>
      <c r="L70" s="199"/>
      <c r="M70" s="199"/>
      <c r="N70" s="199"/>
      <c r="O70" s="199"/>
      <c r="P70" s="198">
        <v>2</v>
      </c>
      <c r="Q70" s="199"/>
      <c r="R70" s="199"/>
      <c r="S70" s="199"/>
      <c r="T70" s="199"/>
      <c r="U70" s="199"/>
      <c r="V70" s="199"/>
      <c r="W70" s="199"/>
      <c r="X70" s="199"/>
      <c r="Y70" s="199"/>
      <c r="Z70" s="199"/>
      <c r="AA70" s="199"/>
      <c r="AC70" s="211">
        <v>14.9</v>
      </c>
    </row>
    <row r="71" spans="2:29" ht="12.75" customHeight="1" x14ac:dyDescent="0.2">
      <c r="B71" s="185"/>
      <c r="C71" s="194"/>
      <c r="D71" s="194"/>
      <c r="E71" s="195"/>
      <c r="F71" s="195"/>
      <c r="G71" s="194" t="s">
        <v>229</v>
      </c>
      <c r="H71" s="235" t="s">
        <v>87</v>
      </c>
      <c r="I71" s="198"/>
      <c r="J71" s="213"/>
      <c r="K71" s="197"/>
      <c r="L71" s="199"/>
      <c r="M71" s="199"/>
      <c r="N71" s="199"/>
      <c r="O71" s="199"/>
      <c r="P71" s="198">
        <v>4</v>
      </c>
      <c r="Q71" s="199"/>
      <c r="R71" s="199"/>
      <c r="S71" s="199"/>
      <c r="T71" s="199"/>
      <c r="U71" s="199"/>
      <c r="V71" s="199"/>
      <c r="W71" s="199"/>
      <c r="X71" s="199"/>
      <c r="Y71" s="199"/>
      <c r="Z71" s="199"/>
      <c r="AA71" s="199"/>
      <c r="AC71" s="213"/>
    </row>
    <row r="72" spans="2:29" ht="12.75" customHeight="1" x14ac:dyDescent="0.2">
      <c r="B72" s="185"/>
      <c r="C72" s="194"/>
      <c r="D72" s="194"/>
      <c r="E72" s="195"/>
      <c r="F72" s="195"/>
      <c r="G72" s="194" t="s">
        <v>230</v>
      </c>
      <c r="H72" s="235" t="s">
        <v>231</v>
      </c>
      <c r="I72" s="198"/>
      <c r="J72" s="197"/>
      <c r="K72" s="198"/>
      <c r="L72" s="199"/>
      <c r="M72" s="199"/>
      <c r="N72" s="199"/>
      <c r="O72" s="199"/>
      <c r="P72" s="198">
        <v>2.2000000000000002</v>
      </c>
      <c r="Q72" s="199"/>
      <c r="R72" s="199"/>
      <c r="S72" s="199"/>
      <c r="T72" s="199"/>
      <c r="U72" s="199"/>
      <c r="V72" s="199"/>
      <c r="W72" s="199"/>
      <c r="X72" s="199"/>
      <c r="Y72" s="199"/>
      <c r="Z72" s="199"/>
      <c r="AA72" s="199"/>
      <c r="AC72" s="197"/>
    </row>
    <row r="73" spans="2:29" ht="12.75" customHeight="1" x14ac:dyDescent="0.2">
      <c r="B73" s="233">
        <f>'[1]CADD Sheets'!$A$2342</f>
        <v>427</v>
      </c>
      <c r="C73" s="194" t="s">
        <v>372</v>
      </c>
      <c r="D73" s="185" t="s">
        <v>149</v>
      </c>
      <c r="E73" s="195">
        <v>2801</v>
      </c>
      <c r="F73" s="195" t="s">
        <v>30</v>
      </c>
      <c r="G73" s="202" t="s">
        <v>364</v>
      </c>
      <c r="H73" s="197" t="s">
        <v>162</v>
      </c>
      <c r="I73" s="198">
        <v>12</v>
      </c>
      <c r="J73" s="197"/>
      <c r="K73" s="198"/>
      <c r="L73" s="141"/>
      <c r="M73" s="141"/>
      <c r="N73" s="141"/>
      <c r="O73" s="141"/>
      <c r="P73" s="198">
        <v>1.5</v>
      </c>
      <c r="Q73" s="199"/>
      <c r="R73" s="199"/>
      <c r="S73" s="199"/>
      <c r="T73" s="199"/>
      <c r="U73" s="199"/>
      <c r="V73" s="199"/>
      <c r="W73" s="199"/>
      <c r="X73" s="199"/>
      <c r="Y73" s="199"/>
      <c r="Z73" s="199"/>
      <c r="AA73" s="199"/>
      <c r="AC73" s="197"/>
    </row>
    <row r="74" spans="2:29" ht="12.75" customHeight="1" x14ac:dyDescent="0.2">
      <c r="B74" s="233">
        <f>'[1]CADD Sheets'!$A$2342</f>
        <v>427</v>
      </c>
      <c r="C74" s="194" t="s">
        <v>373</v>
      </c>
      <c r="D74" s="185" t="s">
        <v>149</v>
      </c>
      <c r="E74" s="195">
        <v>3068</v>
      </c>
      <c r="F74" s="195" t="s">
        <v>30</v>
      </c>
      <c r="G74" s="194" t="s">
        <v>41</v>
      </c>
      <c r="H74" s="197" t="s">
        <v>379</v>
      </c>
      <c r="I74" s="198"/>
      <c r="J74" s="197" t="s">
        <v>161</v>
      </c>
      <c r="K74" s="197"/>
      <c r="L74" s="199"/>
      <c r="M74" s="199"/>
      <c r="N74" s="199"/>
      <c r="O74" s="199"/>
      <c r="P74" s="198">
        <v>12.5</v>
      </c>
      <c r="Q74" s="199"/>
      <c r="R74" s="199"/>
      <c r="S74" s="199"/>
      <c r="T74" s="199"/>
      <c r="U74" s="199"/>
      <c r="V74" s="199"/>
      <c r="W74" s="199"/>
      <c r="X74" s="199"/>
      <c r="Y74" s="199"/>
      <c r="Z74" s="199"/>
      <c r="AA74" s="199"/>
      <c r="AC74" s="197">
        <v>26</v>
      </c>
    </row>
    <row r="75" spans="2:29" ht="12.75" customHeight="1" x14ac:dyDescent="0.2">
      <c r="B75" s="233"/>
      <c r="C75" s="194"/>
      <c r="D75" s="185"/>
      <c r="E75" s="195"/>
      <c r="F75" s="195"/>
      <c r="G75" s="194" t="s">
        <v>365</v>
      </c>
      <c r="H75" s="197" t="s">
        <v>341</v>
      </c>
      <c r="I75" s="198"/>
      <c r="J75" s="197"/>
      <c r="K75" s="198"/>
      <c r="L75" s="141"/>
      <c r="M75" s="141"/>
      <c r="N75" s="198"/>
      <c r="O75" s="199"/>
      <c r="P75" s="198">
        <v>2.2999999999999998</v>
      </c>
      <c r="Q75" s="199"/>
      <c r="R75" s="199"/>
      <c r="S75" s="199"/>
      <c r="T75" s="199"/>
      <c r="U75" s="199"/>
      <c r="V75" s="199"/>
      <c r="W75" s="199"/>
      <c r="X75" s="199"/>
      <c r="Y75" s="199"/>
      <c r="Z75" s="199"/>
      <c r="AA75" s="199"/>
      <c r="AC75" s="197"/>
    </row>
    <row r="76" spans="2:29" ht="12.75" customHeight="1" x14ac:dyDescent="0.2">
      <c r="B76" s="233"/>
      <c r="C76" s="194"/>
      <c r="D76" s="185"/>
      <c r="E76" s="195"/>
      <c r="F76" s="195"/>
      <c r="G76" s="194" t="s">
        <v>366</v>
      </c>
      <c r="H76" s="197"/>
      <c r="I76" s="198"/>
      <c r="J76" s="197"/>
      <c r="K76" s="198"/>
      <c r="L76" s="141"/>
      <c r="M76" s="141"/>
      <c r="N76" s="198"/>
      <c r="O76" s="199"/>
      <c r="P76" s="198"/>
      <c r="Q76" s="199"/>
      <c r="R76" s="199"/>
      <c r="S76" s="199"/>
      <c r="T76" s="199"/>
      <c r="U76" s="199"/>
      <c r="V76" s="199"/>
      <c r="W76" s="199"/>
      <c r="X76" s="199"/>
      <c r="Y76" s="199"/>
      <c r="Z76" s="199"/>
      <c r="AA76" s="199"/>
      <c r="AC76" s="197"/>
    </row>
    <row r="77" spans="2:29" ht="12.75" customHeight="1" thickBot="1" x14ac:dyDescent="0.25">
      <c r="B77" s="233">
        <f>'[1]CADD Sheets'!$A$2342</f>
        <v>427</v>
      </c>
      <c r="C77" s="194" t="s">
        <v>377</v>
      </c>
      <c r="D77" s="185" t="s">
        <v>149</v>
      </c>
      <c r="E77" s="195">
        <v>3219</v>
      </c>
      <c r="F77" s="195" t="s">
        <v>30</v>
      </c>
      <c r="G77" s="202" t="s">
        <v>378</v>
      </c>
      <c r="H77" s="197" t="s">
        <v>162</v>
      </c>
      <c r="I77" s="198">
        <v>12</v>
      </c>
      <c r="J77" s="197"/>
      <c r="K77" s="198"/>
      <c r="L77" s="141"/>
      <c r="M77" s="141"/>
      <c r="N77" s="141"/>
      <c r="O77" s="141"/>
      <c r="P77" s="198">
        <v>1.5</v>
      </c>
      <c r="Q77" s="199"/>
      <c r="R77" s="199"/>
      <c r="S77" s="199"/>
      <c r="T77" s="199"/>
      <c r="U77" s="199"/>
      <c r="V77" s="199"/>
      <c r="W77" s="199"/>
      <c r="X77" s="199"/>
      <c r="Y77" s="199"/>
      <c r="Z77" s="199"/>
      <c r="AA77" s="199"/>
      <c r="AC77" s="197"/>
    </row>
    <row r="78" spans="2:29" ht="12.75" customHeight="1" x14ac:dyDescent="0.2">
      <c r="B78" s="401" t="s">
        <v>133</v>
      </c>
      <c r="C78" s="402"/>
      <c r="D78" s="402"/>
      <c r="E78" s="402"/>
      <c r="F78" s="402"/>
      <c r="G78" s="402"/>
      <c r="H78" s="403"/>
      <c r="I78" s="399">
        <f>SUM(I15:I77)</f>
        <v>135.6</v>
      </c>
      <c r="J78" s="399">
        <f>AC78</f>
        <v>106.4</v>
      </c>
      <c r="K78" s="399">
        <f t="shared" ref="K78:AA78" si="0">SUM(K15:K77)</f>
        <v>28.7</v>
      </c>
      <c r="L78" s="397">
        <f t="shared" si="0"/>
        <v>3</v>
      </c>
      <c r="M78" s="397">
        <f t="shared" si="0"/>
        <v>0</v>
      </c>
      <c r="N78" s="397">
        <f t="shared" si="0"/>
        <v>0</v>
      </c>
      <c r="O78" s="397">
        <f t="shared" si="0"/>
        <v>0</v>
      </c>
      <c r="P78" s="399">
        <f t="shared" si="0"/>
        <v>102.7</v>
      </c>
      <c r="Q78" s="397">
        <f t="shared" si="0"/>
        <v>0</v>
      </c>
      <c r="R78" s="397">
        <f t="shared" si="0"/>
        <v>0</v>
      </c>
      <c r="S78" s="397">
        <f t="shared" si="0"/>
        <v>29</v>
      </c>
      <c r="T78" s="397">
        <f t="shared" si="0"/>
        <v>0</v>
      </c>
      <c r="U78" s="397">
        <f t="shared" si="0"/>
        <v>24</v>
      </c>
      <c r="V78" s="397">
        <f t="shared" si="0"/>
        <v>0</v>
      </c>
      <c r="W78" s="397">
        <f t="shared" si="0"/>
        <v>0</v>
      </c>
      <c r="X78" s="397">
        <f t="shared" si="0"/>
        <v>0</v>
      </c>
      <c r="Y78" s="397">
        <f t="shared" si="0"/>
        <v>0</v>
      </c>
      <c r="Z78" s="397">
        <f t="shared" si="0"/>
        <v>0</v>
      </c>
      <c r="AA78" s="397">
        <f t="shared" si="0"/>
        <v>0</v>
      </c>
      <c r="AC78" s="399">
        <f>SUM(AC15:AC77)</f>
        <v>106.4</v>
      </c>
    </row>
    <row r="79" spans="2:29" ht="12.75" customHeight="1" thickBot="1" x14ac:dyDescent="0.25">
      <c r="B79" s="404"/>
      <c r="C79" s="405"/>
      <c r="D79" s="405"/>
      <c r="E79" s="405"/>
      <c r="F79" s="405"/>
      <c r="G79" s="405"/>
      <c r="H79" s="406"/>
      <c r="I79" s="400"/>
      <c r="J79" s="400"/>
      <c r="K79" s="400"/>
      <c r="L79" s="398"/>
      <c r="M79" s="398"/>
      <c r="N79" s="398"/>
      <c r="O79" s="398"/>
      <c r="P79" s="400"/>
      <c r="Q79" s="398"/>
      <c r="R79" s="398"/>
      <c r="S79" s="398"/>
      <c r="T79" s="398"/>
      <c r="U79" s="398"/>
      <c r="V79" s="398"/>
      <c r="W79" s="398"/>
      <c r="X79" s="398"/>
      <c r="Y79" s="398"/>
      <c r="Z79" s="398"/>
      <c r="AA79" s="398"/>
      <c r="AC79" s="400"/>
    </row>
    <row r="83" spans="3:27" x14ac:dyDescent="0.2">
      <c r="C83" s="148"/>
      <c r="D83" s="148"/>
      <c r="E83" s="148"/>
      <c r="F83" s="148"/>
      <c r="G83" s="148"/>
      <c r="H83" s="148"/>
      <c r="I83" s="148"/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  <c r="AA83" s="148"/>
    </row>
  </sheetData>
  <mergeCells count="54">
    <mergeCell ref="R4:R13"/>
    <mergeCell ref="S4:S13"/>
    <mergeCell ref="S78:S79"/>
    <mergeCell ref="R78:R79"/>
    <mergeCell ref="AC4:AC13"/>
    <mergeCell ref="U4:U13"/>
    <mergeCell ref="V4:V13"/>
    <mergeCell ref="W4:W13"/>
    <mergeCell ref="X4:X13"/>
    <mergeCell ref="Y4:Y13"/>
    <mergeCell ref="Z4:Z13"/>
    <mergeCell ref="AA4:AA13"/>
    <mergeCell ref="AC78:AC79"/>
    <mergeCell ref="T78:T79"/>
    <mergeCell ref="U78:U79"/>
    <mergeCell ref="V78:V79"/>
    <mergeCell ref="B3:B14"/>
    <mergeCell ref="C3:C14"/>
    <mergeCell ref="D3:D7"/>
    <mergeCell ref="E3:E14"/>
    <mergeCell ref="F3:F7"/>
    <mergeCell ref="D8:D9"/>
    <mergeCell ref="F8:F9"/>
    <mergeCell ref="G8:G9"/>
    <mergeCell ref="D10:D13"/>
    <mergeCell ref="F10:F14"/>
    <mergeCell ref="G10:G14"/>
    <mergeCell ref="T4:T13"/>
    <mergeCell ref="M4:M13"/>
    <mergeCell ref="O4:O13"/>
    <mergeCell ref="G3:G7"/>
    <mergeCell ref="H3:H14"/>
    <mergeCell ref="I4:I13"/>
    <mergeCell ref="J4:J13"/>
    <mergeCell ref="K4:K13"/>
    <mergeCell ref="L4:L13"/>
    <mergeCell ref="N4:N13"/>
    <mergeCell ref="P4:P13"/>
    <mergeCell ref="Q4:Q13"/>
    <mergeCell ref="B78:H79"/>
    <mergeCell ref="I78:I79"/>
    <mergeCell ref="J78:J79"/>
    <mergeCell ref="K78:K79"/>
    <mergeCell ref="L78:L79"/>
    <mergeCell ref="M78:M79"/>
    <mergeCell ref="O78:O79"/>
    <mergeCell ref="P78:P79"/>
    <mergeCell ref="Q78:Q79"/>
    <mergeCell ref="N78:N79"/>
    <mergeCell ref="W78:W79"/>
    <mergeCell ref="X78:X79"/>
    <mergeCell ref="Y78:Y79"/>
    <mergeCell ref="Z78:Z79"/>
    <mergeCell ref="AA78:AA79"/>
  </mergeCells>
  <phoneticPr fontId="19" type="noConversion"/>
  <pageMargins left="0.7" right="0.7" top="0.75" bottom="0.75" header="0.3" footer="0.3"/>
  <pageSetup paperSize="17" scale="74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AC101"/>
  <sheetViews>
    <sheetView showZeros="0" topLeftCell="A7" zoomScale="80" zoomScaleNormal="80" workbookViewId="0">
      <selection activeCell="D1" sqref="D1:D1048576"/>
    </sheetView>
  </sheetViews>
  <sheetFormatPr defaultRowHeight="12.75" x14ac:dyDescent="0.2"/>
  <cols>
    <col min="1" max="1" width="8.85546875" style="155"/>
    <col min="2" max="2" width="9" style="155" customWidth="1"/>
    <col min="3" max="3" width="10.7109375" style="155" customWidth="1"/>
    <col min="4" max="4" width="33.42578125" style="155" customWidth="1"/>
    <col min="5" max="5" width="18.7109375" style="155" customWidth="1"/>
    <col min="6" max="6" width="9.85546875" style="155" customWidth="1"/>
    <col min="7" max="7" width="17.7109375" style="155" customWidth="1"/>
    <col min="8" max="8" width="14.7109375" style="155" customWidth="1"/>
    <col min="9" max="20" width="8.28515625" style="155" customWidth="1"/>
    <col min="21" max="22" width="8.28515625" style="148" customWidth="1"/>
    <col min="23" max="27" width="8.28515625" style="155" customWidth="1"/>
    <col min="28" max="28" width="8.85546875" style="155" customWidth="1"/>
    <col min="29" max="29" width="8.28515625" style="155" customWidth="1"/>
    <col min="30" max="255" width="8.85546875" style="155"/>
    <col min="256" max="256" width="6.5703125" style="155" customWidth="1"/>
    <col min="257" max="257" width="10" style="155" customWidth="1"/>
    <col min="258" max="258" width="29.140625" style="155" customWidth="1"/>
    <col min="259" max="259" width="10.140625" style="155" customWidth="1"/>
    <col min="260" max="260" width="17.42578125" style="155" customWidth="1"/>
    <col min="261" max="277" width="11.5703125" style="155" customWidth="1"/>
    <col min="278" max="278" width="8.85546875" style="155" customWidth="1"/>
    <col min="279" max="511" width="8.85546875" style="155"/>
    <col min="512" max="512" width="6.5703125" style="155" customWidth="1"/>
    <col min="513" max="513" width="10" style="155" customWidth="1"/>
    <col min="514" max="514" width="29.140625" style="155" customWidth="1"/>
    <col min="515" max="515" width="10.140625" style="155" customWidth="1"/>
    <col min="516" max="516" width="17.42578125" style="155" customWidth="1"/>
    <col min="517" max="533" width="11.5703125" style="155" customWidth="1"/>
    <col min="534" max="534" width="8.85546875" style="155" customWidth="1"/>
    <col min="535" max="767" width="8.85546875" style="155"/>
    <col min="768" max="768" width="6.5703125" style="155" customWidth="1"/>
    <col min="769" max="769" width="10" style="155" customWidth="1"/>
    <col min="770" max="770" width="29.140625" style="155" customWidth="1"/>
    <col min="771" max="771" width="10.140625" style="155" customWidth="1"/>
    <col min="772" max="772" width="17.42578125" style="155" customWidth="1"/>
    <col min="773" max="789" width="11.5703125" style="155" customWidth="1"/>
    <col min="790" max="790" width="8.85546875" style="155" customWidth="1"/>
    <col min="791" max="1023" width="8.85546875" style="155"/>
    <col min="1024" max="1024" width="6.5703125" style="155" customWidth="1"/>
    <col min="1025" max="1025" width="10" style="155" customWidth="1"/>
    <col min="1026" max="1026" width="29.140625" style="155" customWidth="1"/>
    <col min="1027" max="1027" width="10.140625" style="155" customWidth="1"/>
    <col min="1028" max="1028" width="17.42578125" style="155" customWidth="1"/>
    <col min="1029" max="1045" width="11.5703125" style="155" customWidth="1"/>
    <col min="1046" max="1046" width="8.85546875" style="155" customWidth="1"/>
    <col min="1047" max="1279" width="8.85546875" style="155"/>
    <col min="1280" max="1280" width="6.5703125" style="155" customWidth="1"/>
    <col min="1281" max="1281" width="10" style="155" customWidth="1"/>
    <col min="1282" max="1282" width="29.140625" style="155" customWidth="1"/>
    <col min="1283" max="1283" width="10.140625" style="155" customWidth="1"/>
    <col min="1284" max="1284" width="17.42578125" style="155" customWidth="1"/>
    <col min="1285" max="1301" width="11.5703125" style="155" customWidth="1"/>
    <col min="1302" max="1302" width="8.85546875" style="155" customWidth="1"/>
    <col min="1303" max="1535" width="8.85546875" style="155"/>
    <col min="1536" max="1536" width="6.5703125" style="155" customWidth="1"/>
    <col min="1537" max="1537" width="10" style="155" customWidth="1"/>
    <col min="1538" max="1538" width="29.140625" style="155" customWidth="1"/>
    <col min="1539" max="1539" width="10.140625" style="155" customWidth="1"/>
    <col min="1540" max="1540" width="17.42578125" style="155" customWidth="1"/>
    <col min="1541" max="1557" width="11.5703125" style="155" customWidth="1"/>
    <col min="1558" max="1558" width="8.85546875" style="155" customWidth="1"/>
    <col min="1559" max="1791" width="8.85546875" style="155"/>
    <col min="1792" max="1792" width="6.5703125" style="155" customWidth="1"/>
    <col min="1793" max="1793" width="10" style="155" customWidth="1"/>
    <col min="1794" max="1794" width="29.140625" style="155" customWidth="1"/>
    <col min="1795" max="1795" width="10.140625" style="155" customWidth="1"/>
    <col min="1796" max="1796" width="17.42578125" style="155" customWidth="1"/>
    <col min="1797" max="1813" width="11.5703125" style="155" customWidth="1"/>
    <col min="1814" max="1814" width="8.85546875" style="155" customWidth="1"/>
    <col min="1815" max="2047" width="8.85546875" style="155"/>
    <col min="2048" max="2048" width="6.5703125" style="155" customWidth="1"/>
    <col min="2049" max="2049" width="10" style="155" customWidth="1"/>
    <col min="2050" max="2050" width="29.140625" style="155" customWidth="1"/>
    <col min="2051" max="2051" width="10.140625" style="155" customWidth="1"/>
    <col min="2052" max="2052" width="17.42578125" style="155" customWidth="1"/>
    <col min="2053" max="2069" width="11.5703125" style="155" customWidth="1"/>
    <col min="2070" max="2070" width="8.85546875" style="155" customWidth="1"/>
    <col min="2071" max="2303" width="8.85546875" style="155"/>
    <col min="2304" max="2304" width="6.5703125" style="155" customWidth="1"/>
    <col min="2305" max="2305" width="10" style="155" customWidth="1"/>
    <col min="2306" max="2306" width="29.140625" style="155" customWidth="1"/>
    <col min="2307" max="2307" width="10.140625" style="155" customWidth="1"/>
    <col min="2308" max="2308" width="17.42578125" style="155" customWidth="1"/>
    <col min="2309" max="2325" width="11.5703125" style="155" customWidth="1"/>
    <col min="2326" max="2326" width="8.85546875" style="155" customWidth="1"/>
    <col min="2327" max="2559" width="8.85546875" style="155"/>
    <col min="2560" max="2560" width="6.5703125" style="155" customWidth="1"/>
    <col min="2561" max="2561" width="10" style="155" customWidth="1"/>
    <col min="2562" max="2562" width="29.140625" style="155" customWidth="1"/>
    <col min="2563" max="2563" width="10.140625" style="155" customWidth="1"/>
    <col min="2564" max="2564" width="17.42578125" style="155" customWidth="1"/>
    <col min="2565" max="2581" width="11.5703125" style="155" customWidth="1"/>
    <col min="2582" max="2582" width="8.85546875" style="155" customWidth="1"/>
    <col min="2583" max="2815" width="8.85546875" style="155"/>
    <col min="2816" max="2816" width="6.5703125" style="155" customWidth="1"/>
    <col min="2817" max="2817" width="10" style="155" customWidth="1"/>
    <col min="2818" max="2818" width="29.140625" style="155" customWidth="1"/>
    <col min="2819" max="2819" width="10.140625" style="155" customWidth="1"/>
    <col min="2820" max="2820" width="17.42578125" style="155" customWidth="1"/>
    <col min="2821" max="2837" width="11.5703125" style="155" customWidth="1"/>
    <col min="2838" max="2838" width="8.85546875" style="155" customWidth="1"/>
    <col min="2839" max="3071" width="8.85546875" style="155"/>
    <col min="3072" max="3072" width="6.5703125" style="155" customWidth="1"/>
    <col min="3073" max="3073" width="10" style="155" customWidth="1"/>
    <col min="3074" max="3074" width="29.140625" style="155" customWidth="1"/>
    <col min="3075" max="3075" width="10.140625" style="155" customWidth="1"/>
    <col min="3076" max="3076" width="17.42578125" style="155" customWidth="1"/>
    <col min="3077" max="3093" width="11.5703125" style="155" customWidth="1"/>
    <col min="3094" max="3094" width="8.85546875" style="155" customWidth="1"/>
    <col min="3095" max="3327" width="8.85546875" style="155"/>
    <col min="3328" max="3328" width="6.5703125" style="155" customWidth="1"/>
    <col min="3329" max="3329" width="10" style="155" customWidth="1"/>
    <col min="3330" max="3330" width="29.140625" style="155" customWidth="1"/>
    <col min="3331" max="3331" width="10.140625" style="155" customWidth="1"/>
    <col min="3332" max="3332" width="17.42578125" style="155" customWidth="1"/>
    <col min="3333" max="3349" width="11.5703125" style="155" customWidth="1"/>
    <col min="3350" max="3350" width="8.85546875" style="155" customWidth="1"/>
    <col min="3351" max="3583" width="8.85546875" style="155"/>
    <col min="3584" max="3584" width="6.5703125" style="155" customWidth="1"/>
    <col min="3585" max="3585" width="10" style="155" customWidth="1"/>
    <col min="3586" max="3586" width="29.140625" style="155" customWidth="1"/>
    <col min="3587" max="3587" width="10.140625" style="155" customWidth="1"/>
    <col min="3588" max="3588" width="17.42578125" style="155" customWidth="1"/>
    <col min="3589" max="3605" width="11.5703125" style="155" customWidth="1"/>
    <col min="3606" max="3606" width="8.85546875" style="155" customWidth="1"/>
    <col min="3607" max="3839" width="8.85546875" style="155"/>
    <col min="3840" max="3840" width="6.5703125" style="155" customWidth="1"/>
    <col min="3841" max="3841" width="10" style="155" customWidth="1"/>
    <col min="3842" max="3842" width="29.140625" style="155" customWidth="1"/>
    <col min="3843" max="3843" width="10.140625" style="155" customWidth="1"/>
    <col min="3844" max="3844" width="17.42578125" style="155" customWidth="1"/>
    <col min="3845" max="3861" width="11.5703125" style="155" customWidth="1"/>
    <col min="3862" max="3862" width="8.85546875" style="155" customWidth="1"/>
    <col min="3863" max="4095" width="8.85546875" style="155"/>
    <col min="4096" max="4096" width="6.5703125" style="155" customWidth="1"/>
    <col min="4097" max="4097" width="10" style="155" customWidth="1"/>
    <col min="4098" max="4098" width="29.140625" style="155" customWidth="1"/>
    <col min="4099" max="4099" width="10.140625" style="155" customWidth="1"/>
    <col min="4100" max="4100" width="17.42578125" style="155" customWidth="1"/>
    <col min="4101" max="4117" width="11.5703125" style="155" customWidth="1"/>
    <col min="4118" max="4118" width="8.85546875" style="155" customWidth="1"/>
    <col min="4119" max="4351" width="8.85546875" style="155"/>
    <col min="4352" max="4352" width="6.5703125" style="155" customWidth="1"/>
    <col min="4353" max="4353" width="10" style="155" customWidth="1"/>
    <col min="4354" max="4354" width="29.140625" style="155" customWidth="1"/>
    <col min="4355" max="4355" width="10.140625" style="155" customWidth="1"/>
    <col min="4356" max="4356" width="17.42578125" style="155" customWidth="1"/>
    <col min="4357" max="4373" width="11.5703125" style="155" customWidth="1"/>
    <col min="4374" max="4374" width="8.85546875" style="155" customWidth="1"/>
    <col min="4375" max="4607" width="8.85546875" style="155"/>
    <col min="4608" max="4608" width="6.5703125" style="155" customWidth="1"/>
    <col min="4609" max="4609" width="10" style="155" customWidth="1"/>
    <col min="4610" max="4610" width="29.140625" style="155" customWidth="1"/>
    <col min="4611" max="4611" width="10.140625" style="155" customWidth="1"/>
    <col min="4612" max="4612" width="17.42578125" style="155" customWidth="1"/>
    <col min="4613" max="4629" width="11.5703125" style="155" customWidth="1"/>
    <col min="4630" max="4630" width="8.85546875" style="155" customWidth="1"/>
    <col min="4631" max="4863" width="8.85546875" style="155"/>
    <col min="4864" max="4864" width="6.5703125" style="155" customWidth="1"/>
    <col min="4865" max="4865" width="10" style="155" customWidth="1"/>
    <col min="4866" max="4866" width="29.140625" style="155" customWidth="1"/>
    <col min="4867" max="4867" width="10.140625" style="155" customWidth="1"/>
    <col min="4868" max="4868" width="17.42578125" style="155" customWidth="1"/>
    <col min="4869" max="4885" width="11.5703125" style="155" customWidth="1"/>
    <col min="4886" max="4886" width="8.85546875" style="155" customWidth="1"/>
    <col min="4887" max="5119" width="8.85546875" style="155"/>
    <col min="5120" max="5120" width="6.5703125" style="155" customWidth="1"/>
    <col min="5121" max="5121" width="10" style="155" customWidth="1"/>
    <col min="5122" max="5122" width="29.140625" style="155" customWidth="1"/>
    <col min="5123" max="5123" width="10.140625" style="155" customWidth="1"/>
    <col min="5124" max="5124" width="17.42578125" style="155" customWidth="1"/>
    <col min="5125" max="5141" width="11.5703125" style="155" customWidth="1"/>
    <col min="5142" max="5142" width="8.85546875" style="155" customWidth="1"/>
    <col min="5143" max="5375" width="8.85546875" style="155"/>
    <col min="5376" max="5376" width="6.5703125" style="155" customWidth="1"/>
    <col min="5377" max="5377" width="10" style="155" customWidth="1"/>
    <col min="5378" max="5378" width="29.140625" style="155" customWidth="1"/>
    <col min="5379" max="5379" width="10.140625" style="155" customWidth="1"/>
    <col min="5380" max="5380" width="17.42578125" style="155" customWidth="1"/>
    <col min="5381" max="5397" width="11.5703125" style="155" customWidth="1"/>
    <col min="5398" max="5398" width="8.85546875" style="155" customWidth="1"/>
    <col min="5399" max="5631" width="8.85546875" style="155"/>
    <col min="5632" max="5632" width="6.5703125" style="155" customWidth="1"/>
    <col min="5633" max="5633" width="10" style="155" customWidth="1"/>
    <col min="5634" max="5634" width="29.140625" style="155" customWidth="1"/>
    <col min="5635" max="5635" width="10.140625" style="155" customWidth="1"/>
    <col min="5636" max="5636" width="17.42578125" style="155" customWidth="1"/>
    <col min="5637" max="5653" width="11.5703125" style="155" customWidth="1"/>
    <col min="5654" max="5654" width="8.85546875" style="155" customWidth="1"/>
    <col min="5655" max="5887" width="8.85546875" style="155"/>
    <col min="5888" max="5888" width="6.5703125" style="155" customWidth="1"/>
    <col min="5889" max="5889" width="10" style="155" customWidth="1"/>
    <col min="5890" max="5890" width="29.140625" style="155" customWidth="1"/>
    <col min="5891" max="5891" width="10.140625" style="155" customWidth="1"/>
    <col min="5892" max="5892" width="17.42578125" style="155" customWidth="1"/>
    <col min="5893" max="5909" width="11.5703125" style="155" customWidth="1"/>
    <col min="5910" max="5910" width="8.85546875" style="155" customWidth="1"/>
    <col min="5911" max="6143" width="8.85546875" style="155"/>
    <col min="6144" max="6144" width="6.5703125" style="155" customWidth="1"/>
    <col min="6145" max="6145" width="10" style="155" customWidth="1"/>
    <col min="6146" max="6146" width="29.140625" style="155" customWidth="1"/>
    <col min="6147" max="6147" width="10.140625" style="155" customWidth="1"/>
    <col min="6148" max="6148" width="17.42578125" style="155" customWidth="1"/>
    <col min="6149" max="6165" width="11.5703125" style="155" customWidth="1"/>
    <col min="6166" max="6166" width="8.85546875" style="155" customWidth="1"/>
    <col min="6167" max="6399" width="8.85546875" style="155"/>
    <col min="6400" max="6400" width="6.5703125" style="155" customWidth="1"/>
    <col min="6401" max="6401" width="10" style="155" customWidth="1"/>
    <col min="6402" max="6402" width="29.140625" style="155" customWidth="1"/>
    <col min="6403" max="6403" width="10.140625" style="155" customWidth="1"/>
    <col min="6404" max="6404" width="17.42578125" style="155" customWidth="1"/>
    <col min="6405" max="6421" width="11.5703125" style="155" customWidth="1"/>
    <col min="6422" max="6422" width="8.85546875" style="155" customWidth="1"/>
    <col min="6423" max="6655" width="8.85546875" style="155"/>
    <col min="6656" max="6656" width="6.5703125" style="155" customWidth="1"/>
    <col min="6657" max="6657" width="10" style="155" customWidth="1"/>
    <col min="6658" max="6658" width="29.140625" style="155" customWidth="1"/>
    <col min="6659" max="6659" width="10.140625" style="155" customWidth="1"/>
    <col min="6660" max="6660" width="17.42578125" style="155" customWidth="1"/>
    <col min="6661" max="6677" width="11.5703125" style="155" customWidth="1"/>
    <col min="6678" max="6678" width="8.85546875" style="155" customWidth="1"/>
    <col min="6679" max="6911" width="8.85546875" style="155"/>
    <col min="6912" max="6912" width="6.5703125" style="155" customWidth="1"/>
    <col min="6913" max="6913" width="10" style="155" customWidth="1"/>
    <col min="6914" max="6914" width="29.140625" style="155" customWidth="1"/>
    <col min="6915" max="6915" width="10.140625" style="155" customWidth="1"/>
    <col min="6916" max="6916" width="17.42578125" style="155" customWidth="1"/>
    <col min="6917" max="6933" width="11.5703125" style="155" customWidth="1"/>
    <col min="6934" max="6934" width="8.85546875" style="155" customWidth="1"/>
    <col min="6935" max="7167" width="8.85546875" style="155"/>
    <col min="7168" max="7168" width="6.5703125" style="155" customWidth="1"/>
    <col min="7169" max="7169" width="10" style="155" customWidth="1"/>
    <col min="7170" max="7170" width="29.140625" style="155" customWidth="1"/>
    <col min="7171" max="7171" width="10.140625" style="155" customWidth="1"/>
    <col min="7172" max="7172" width="17.42578125" style="155" customWidth="1"/>
    <col min="7173" max="7189" width="11.5703125" style="155" customWidth="1"/>
    <col min="7190" max="7190" width="8.85546875" style="155" customWidth="1"/>
    <col min="7191" max="7423" width="8.85546875" style="155"/>
    <col min="7424" max="7424" width="6.5703125" style="155" customWidth="1"/>
    <col min="7425" max="7425" width="10" style="155" customWidth="1"/>
    <col min="7426" max="7426" width="29.140625" style="155" customWidth="1"/>
    <col min="7427" max="7427" width="10.140625" style="155" customWidth="1"/>
    <col min="7428" max="7428" width="17.42578125" style="155" customWidth="1"/>
    <col min="7429" max="7445" width="11.5703125" style="155" customWidth="1"/>
    <col min="7446" max="7446" width="8.85546875" style="155" customWidth="1"/>
    <col min="7447" max="7679" width="8.85546875" style="155"/>
    <col min="7680" max="7680" width="6.5703125" style="155" customWidth="1"/>
    <col min="7681" max="7681" width="10" style="155" customWidth="1"/>
    <col min="7682" max="7682" width="29.140625" style="155" customWidth="1"/>
    <col min="7683" max="7683" width="10.140625" style="155" customWidth="1"/>
    <col min="7684" max="7684" width="17.42578125" style="155" customWidth="1"/>
    <col min="7685" max="7701" width="11.5703125" style="155" customWidth="1"/>
    <col min="7702" max="7702" width="8.85546875" style="155" customWidth="1"/>
    <col min="7703" max="7935" width="8.85546875" style="155"/>
    <col min="7936" max="7936" width="6.5703125" style="155" customWidth="1"/>
    <col min="7937" max="7937" width="10" style="155" customWidth="1"/>
    <col min="7938" max="7938" width="29.140625" style="155" customWidth="1"/>
    <col min="7939" max="7939" width="10.140625" style="155" customWidth="1"/>
    <col min="7940" max="7940" width="17.42578125" style="155" customWidth="1"/>
    <col min="7941" max="7957" width="11.5703125" style="155" customWidth="1"/>
    <col min="7958" max="7958" width="8.85546875" style="155" customWidth="1"/>
    <col min="7959" max="8191" width="8.85546875" style="155"/>
    <col min="8192" max="8192" width="6.5703125" style="155" customWidth="1"/>
    <col min="8193" max="8193" width="10" style="155" customWidth="1"/>
    <col min="8194" max="8194" width="29.140625" style="155" customWidth="1"/>
    <col min="8195" max="8195" width="10.140625" style="155" customWidth="1"/>
    <col min="8196" max="8196" width="17.42578125" style="155" customWidth="1"/>
    <col min="8197" max="8213" width="11.5703125" style="155" customWidth="1"/>
    <col min="8214" max="8214" width="8.85546875" style="155" customWidth="1"/>
    <col min="8215" max="8447" width="8.85546875" style="155"/>
    <col min="8448" max="8448" width="6.5703125" style="155" customWidth="1"/>
    <col min="8449" max="8449" width="10" style="155" customWidth="1"/>
    <col min="8450" max="8450" width="29.140625" style="155" customWidth="1"/>
    <col min="8451" max="8451" width="10.140625" style="155" customWidth="1"/>
    <col min="8452" max="8452" width="17.42578125" style="155" customWidth="1"/>
    <col min="8453" max="8469" width="11.5703125" style="155" customWidth="1"/>
    <col min="8470" max="8470" width="8.85546875" style="155" customWidth="1"/>
    <col min="8471" max="8703" width="8.85546875" style="155"/>
    <col min="8704" max="8704" width="6.5703125" style="155" customWidth="1"/>
    <col min="8705" max="8705" width="10" style="155" customWidth="1"/>
    <col min="8706" max="8706" width="29.140625" style="155" customWidth="1"/>
    <col min="8707" max="8707" width="10.140625" style="155" customWidth="1"/>
    <col min="8708" max="8708" width="17.42578125" style="155" customWidth="1"/>
    <col min="8709" max="8725" width="11.5703125" style="155" customWidth="1"/>
    <col min="8726" max="8726" width="8.85546875" style="155" customWidth="1"/>
    <col min="8727" max="8959" width="8.85546875" style="155"/>
    <col min="8960" max="8960" width="6.5703125" style="155" customWidth="1"/>
    <col min="8961" max="8961" width="10" style="155" customWidth="1"/>
    <col min="8962" max="8962" width="29.140625" style="155" customWidth="1"/>
    <col min="8963" max="8963" width="10.140625" style="155" customWidth="1"/>
    <col min="8964" max="8964" width="17.42578125" style="155" customWidth="1"/>
    <col min="8965" max="8981" width="11.5703125" style="155" customWidth="1"/>
    <col min="8982" max="8982" width="8.85546875" style="155" customWidth="1"/>
    <col min="8983" max="9215" width="8.85546875" style="155"/>
    <col min="9216" max="9216" width="6.5703125" style="155" customWidth="1"/>
    <col min="9217" max="9217" width="10" style="155" customWidth="1"/>
    <col min="9218" max="9218" width="29.140625" style="155" customWidth="1"/>
    <col min="9219" max="9219" width="10.140625" style="155" customWidth="1"/>
    <col min="9220" max="9220" width="17.42578125" style="155" customWidth="1"/>
    <col min="9221" max="9237" width="11.5703125" style="155" customWidth="1"/>
    <col min="9238" max="9238" width="8.85546875" style="155" customWidth="1"/>
    <col min="9239" max="9471" width="8.85546875" style="155"/>
    <col min="9472" max="9472" width="6.5703125" style="155" customWidth="1"/>
    <col min="9473" max="9473" width="10" style="155" customWidth="1"/>
    <col min="9474" max="9474" width="29.140625" style="155" customWidth="1"/>
    <col min="9475" max="9475" width="10.140625" style="155" customWidth="1"/>
    <col min="9476" max="9476" width="17.42578125" style="155" customWidth="1"/>
    <col min="9477" max="9493" width="11.5703125" style="155" customWidth="1"/>
    <col min="9494" max="9494" width="8.85546875" style="155" customWidth="1"/>
    <col min="9495" max="9727" width="8.85546875" style="155"/>
    <col min="9728" max="9728" width="6.5703125" style="155" customWidth="1"/>
    <col min="9729" max="9729" width="10" style="155" customWidth="1"/>
    <col min="9730" max="9730" width="29.140625" style="155" customWidth="1"/>
    <col min="9731" max="9731" width="10.140625" style="155" customWidth="1"/>
    <col min="9732" max="9732" width="17.42578125" style="155" customWidth="1"/>
    <col min="9733" max="9749" width="11.5703125" style="155" customWidth="1"/>
    <col min="9750" max="9750" width="8.85546875" style="155" customWidth="1"/>
    <col min="9751" max="9983" width="8.85546875" style="155"/>
    <col min="9984" max="9984" width="6.5703125" style="155" customWidth="1"/>
    <col min="9985" max="9985" width="10" style="155" customWidth="1"/>
    <col min="9986" max="9986" width="29.140625" style="155" customWidth="1"/>
    <col min="9987" max="9987" width="10.140625" style="155" customWidth="1"/>
    <col min="9988" max="9988" width="17.42578125" style="155" customWidth="1"/>
    <col min="9989" max="10005" width="11.5703125" style="155" customWidth="1"/>
    <col min="10006" max="10006" width="8.85546875" style="155" customWidth="1"/>
    <col min="10007" max="10239" width="8.85546875" style="155"/>
    <col min="10240" max="10240" width="6.5703125" style="155" customWidth="1"/>
    <col min="10241" max="10241" width="10" style="155" customWidth="1"/>
    <col min="10242" max="10242" width="29.140625" style="155" customWidth="1"/>
    <col min="10243" max="10243" width="10.140625" style="155" customWidth="1"/>
    <col min="10244" max="10244" width="17.42578125" style="155" customWidth="1"/>
    <col min="10245" max="10261" width="11.5703125" style="155" customWidth="1"/>
    <col min="10262" max="10262" width="8.85546875" style="155" customWidth="1"/>
    <col min="10263" max="10495" width="8.85546875" style="155"/>
    <col min="10496" max="10496" width="6.5703125" style="155" customWidth="1"/>
    <col min="10497" max="10497" width="10" style="155" customWidth="1"/>
    <col min="10498" max="10498" width="29.140625" style="155" customWidth="1"/>
    <col min="10499" max="10499" width="10.140625" style="155" customWidth="1"/>
    <col min="10500" max="10500" width="17.42578125" style="155" customWidth="1"/>
    <col min="10501" max="10517" width="11.5703125" style="155" customWidth="1"/>
    <col min="10518" max="10518" width="8.85546875" style="155" customWidth="1"/>
    <col min="10519" max="10751" width="8.85546875" style="155"/>
    <col min="10752" max="10752" width="6.5703125" style="155" customWidth="1"/>
    <col min="10753" max="10753" width="10" style="155" customWidth="1"/>
    <col min="10754" max="10754" width="29.140625" style="155" customWidth="1"/>
    <col min="10755" max="10755" width="10.140625" style="155" customWidth="1"/>
    <col min="10756" max="10756" width="17.42578125" style="155" customWidth="1"/>
    <col min="10757" max="10773" width="11.5703125" style="155" customWidth="1"/>
    <col min="10774" max="10774" width="8.85546875" style="155" customWidth="1"/>
    <col min="10775" max="11007" width="8.85546875" style="155"/>
    <col min="11008" max="11008" width="6.5703125" style="155" customWidth="1"/>
    <col min="11009" max="11009" width="10" style="155" customWidth="1"/>
    <col min="11010" max="11010" width="29.140625" style="155" customWidth="1"/>
    <col min="11011" max="11011" width="10.140625" style="155" customWidth="1"/>
    <col min="11012" max="11012" width="17.42578125" style="155" customWidth="1"/>
    <col min="11013" max="11029" width="11.5703125" style="155" customWidth="1"/>
    <col min="11030" max="11030" width="8.85546875" style="155" customWidth="1"/>
    <col min="11031" max="11263" width="8.85546875" style="155"/>
    <col min="11264" max="11264" width="6.5703125" style="155" customWidth="1"/>
    <col min="11265" max="11265" width="10" style="155" customWidth="1"/>
    <col min="11266" max="11266" width="29.140625" style="155" customWidth="1"/>
    <col min="11267" max="11267" width="10.140625" style="155" customWidth="1"/>
    <col min="11268" max="11268" width="17.42578125" style="155" customWidth="1"/>
    <col min="11269" max="11285" width="11.5703125" style="155" customWidth="1"/>
    <col min="11286" max="11286" width="8.85546875" style="155" customWidth="1"/>
    <col min="11287" max="11519" width="8.85546875" style="155"/>
    <col min="11520" max="11520" width="6.5703125" style="155" customWidth="1"/>
    <col min="11521" max="11521" width="10" style="155" customWidth="1"/>
    <col min="11522" max="11522" width="29.140625" style="155" customWidth="1"/>
    <col min="11523" max="11523" width="10.140625" style="155" customWidth="1"/>
    <col min="11524" max="11524" width="17.42578125" style="155" customWidth="1"/>
    <col min="11525" max="11541" width="11.5703125" style="155" customWidth="1"/>
    <col min="11542" max="11542" width="8.85546875" style="155" customWidth="1"/>
    <col min="11543" max="11775" width="8.85546875" style="155"/>
    <col min="11776" max="11776" width="6.5703125" style="155" customWidth="1"/>
    <col min="11777" max="11777" width="10" style="155" customWidth="1"/>
    <col min="11778" max="11778" width="29.140625" style="155" customWidth="1"/>
    <col min="11779" max="11779" width="10.140625" style="155" customWidth="1"/>
    <col min="11780" max="11780" width="17.42578125" style="155" customWidth="1"/>
    <col min="11781" max="11797" width="11.5703125" style="155" customWidth="1"/>
    <col min="11798" max="11798" width="8.85546875" style="155" customWidth="1"/>
    <col min="11799" max="12031" width="8.85546875" style="155"/>
    <col min="12032" max="12032" width="6.5703125" style="155" customWidth="1"/>
    <col min="12033" max="12033" width="10" style="155" customWidth="1"/>
    <col min="12034" max="12034" width="29.140625" style="155" customWidth="1"/>
    <col min="12035" max="12035" width="10.140625" style="155" customWidth="1"/>
    <col min="12036" max="12036" width="17.42578125" style="155" customWidth="1"/>
    <col min="12037" max="12053" width="11.5703125" style="155" customWidth="1"/>
    <col min="12054" max="12054" width="8.85546875" style="155" customWidth="1"/>
    <col min="12055" max="12287" width="8.85546875" style="155"/>
    <col min="12288" max="12288" width="6.5703125" style="155" customWidth="1"/>
    <col min="12289" max="12289" width="10" style="155" customWidth="1"/>
    <col min="12290" max="12290" width="29.140625" style="155" customWidth="1"/>
    <col min="12291" max="12291" width="10.140625" style="155" customWidth="1"/>
    <col min="12292" max="12292" width="17.42578125" style="155" customWidth="1"/>
    <col min="12293" max="12309" width="11.5703125" style="155" customWidth="1"/>
    <col min="12310" max="12310" width="8.85546875" style="155" customWidth="1"/>
    <col min="12311" max="12543" width="8.85546875" style="155"/>
    <col min="12544" max="12544" width="6.5703125" style="155" customWidth="1"/>
    <col min="12545" max="12545" width="10" style="155" customWidth="1"/>
    <col min="12546" max="12546" width="29.140625" style="155" customWidth="1"/>
    <col min="12547" max="12547" width="10.140625" style="155" customWidth="1"/>
    <col min="12548" max="12548" width="17.42578125" style="155" customWidth="1"/>
    <col min="12549" max="12565" width="11.5703125" style="155" customWidth="1"/>
    <col min="12566" max="12566" width="8.85546875" style="155" customWidth="1"/>
    <col min="12567" max="12799" width="8.85546875" style="155"/>
    <col min="12800" max="12800" width="6.5703125" style="155" customWidth="1"/>
    <col min="12801" max="12801" width="10" style="155" customWidth="1"/>
    <col min="12802" max="12802" width="29.140625" style="155" customWidth="1"/>
    <col min="12803" max="12803" width="10.140625" style="155" customWidth="1"/>
    <col min="12804" max="12804" width="17.42578125" style="155" customWidth="1"/>
    <col min="12805" max="12821" width="11.5703125" style="155" customWidth="1"/>
    <col min="12822" max="12822" width="8.85546875" style="155" customWidth="1"/>
    <col min="12823" max="13055" width="8.85546875" style="155"/>
    <col min="13056" max="13056" width="6.5703125" style="155" customWidth="1"/>
    <col min="13057" max="13057" width="10" style="155" customWidth="1"/>
    <col min="13058" max="13058" width="29.140625" style="155" customWidth="1"/>
    <col min="13059" max="13059" width="10.140625" style="155" customWidth="1"/>
    <col min="13060" max="13060" width="17.42578125" style="155" customWidth="1"/>
    <col min="13061" max="13077" width="11.5703125" style="155" customWidth="1"/>
    <col min="13078" max="13078" width="8.85546875" style="155" customWidth="1"/>
    <col min="13079" max="13311" width="8.85546875" style="155"/>
    <col min="13312" max="13312" width="6.5703125" style="155" customWidth="1"/>
    <col min="13313" max="13313" width="10" style="155" customWidth="1"/>
    <col min="13314" max="13314" width="29.140625" style="155" customWidth="1"/>
    <col min="13315" max="13315" width="10.140625" style="155" customWidth="1"/>
    <col min="13316" max="13316" width="17.42578125" style="155" customWidth="1"/>
    <col min="13317" max="13333" width="11.5703125" style="155" customWidth="1"/>
    <col min="13334" max="13334" width="8.85546875" style="155" customWidth="1"/>
    <col min="13335" max="13567" width="8.85546875" style="155"/>
    <col min="13568" max="13568" width="6.5703125" style="155" customWidth="1"/>
    <col min="13569" max="13569" width="10" style="155" customWidth="1"/>
    <col min="13570" max="13570" width="29.140625" style="155" customWidth="1"/>
    <col min="13571" max="13571" width="10.140625" style="155" customWidth="1"/>
    <col min="13572" max="13572" width="17.42578125" style="155" customWidth="1"/>
    <col min="13573" max="13589" width="11.5703125" style="155" customWidth="1"/>
    <col min="13590" max="13590" width="8.85546875" style="155" customWidth="1"/>
    <col min="13591" max="13823" width="8.85546875" style="155"/>
    <col min="13824" max="13824" width="6.5703125" style="155" customWidth="1"/>
    <col min="13825" max="13825" width="10" style="155" customWidth="1"/>
    <col min="13826" max="13826" width="29.140625" style="155" customWidth="1"/>
    <col min="13827" max="13827" width="10.140625" style="155" customWidth="1"/>
    <col min="13828" max="13828" width="17.42578125" style="155" customWidth="1"/>
    <col min="13829" max="13845" width="11.5703125" style="155" customWidth="1"/>
    <col min="13846" max="13846" width="8.85546875" style="155" customWidth="1"/>
    <col min="13847" max="14079" width="8.85546875" style="155"/>
    <col min="14080" max="14080" width="6.5703125" style="155" customWidth="1"/>
    <col min="14081" max="14081" width="10" style="155" customWidth="1"/>
    <col min="14082" max="14082" width="29.140625" style="155" customWidth="1"/>
    <col min="14083" max="14083" width="10.140625" style="155" customWidth="1"/>
    <col min="14084" max="14084" width="17.42578125" style="155" customWidth="1"/>
    <col min="14085" max="14101" width="11.5703125" style="155" customWidth="1"/>
    <col min="14102" max="14102" width="8.85546875" style="155" customWidth="1"/>
    <col min="14103" max="14335" width="8.85546875" style="155"/>
    <col min="14336" max="14336" width="6.5703125" style="155" customWidth="1"/>
    <col min="14337" max="14337" width="10" style="155" customWidth="1"/>
    <col min="14338" max="14338" width="29.140625" style="155" customWidth="1"/>
    <col min="14339" max="14339" width="10.140625" style="155" customWidth="1"/>
    <col min="14340" max="14340" width="17.42578125" style="155" customWidth="1"/>
    <col min="14341" max="14357" width="11.5703125" style="155" customWidth="1"/>
    <col min="14358" max="14358" width="8.85546875" style="155" customWidth="1"/>
    <col min="14359" max="14591" width="8.85546875" style="155"/>
    <col min="14592" max="14592" width="6.5703125" style="155" customWidth="1"/>
    <col min="14593" max="14593" width="10" style="155" customWidth="1"/>
    <col min="14594" max="14594" width="29.140625" style="155" customWidth="1"/>
    <col min="14595" max="14595" width="10.140625" style="155" customWidth="1"/>
    <col min="14596" max="14596" width="17.42578125" style="155" customWidth="1"/>
    <col min="14597" max="14613" width="11.5703125" style="155" customWidth="1"/>
    <col min="14614" max="14614" width="8.85546875" style="155" customWidth="1"/>
    <col min="14615" max="14847" width="8.85546875" style="155"/>
    <col min="14848" max="14848" width="6.5703125" style="155" customWidth="1"/>
    <col min="14849" max="14849" width="10" style="155" customWidth="1"/>
    <col min="14850" max="14850" width="29.140625" style="155" customWidth="1"/>
    <col min="14851" max="14851" width="10.140625" style="155" customWidth="1"/>
    <col min="14852" max="14852" width="17.42578125" style="155" customWidth="1"/>
    <col min="14853" max="14869" width="11.5703125" style="155" customWidth="1"/>
    <col min="14870" max="14870" width="8.85546875" style="155" customWidth="1"/>
    <col min="14871" max="15103" width="8.85546875" style="155"/>
    <col min="15104" max="15104" width="6.5703125" style="155" customWidth="1"/>
    <col min="15105" max="15105" width="10" style="155" customWidth="1"/>
    <col min="15106" max="15106" width="29.140625" style="155" customWidth="1"/>
    <col min="15107" max="15107" width="10.140625" style="155" customWidth="1"/>
    <col min="15108" max="15108" width="17.42578125" style="155" customWidth="1"/>
    <col min="15109" max="15125" width="11.5703125" style="155" customWidth="1"/>
    <col min="15126" max="15126" width="8.85546875" style="155" customWidth="1"/>
    <col min="15127" max="15359" width="8.85546875" style="155"/>
    <col min="15360" max="15360" width="6.5703125" style="155" customWidth="1"/>
    <col min="15361" max="15361" width="10" style="155" customWidth="1"/>
    <col min="15362" max="15362" width="29.140625" style="155" customWidth="1"/>
    <col min="15363" max="15363" width="10.140625" style="155" customWidth="1"/>
    <col min="15364" max="15364" width="17.42578125" style="155" customWidth="1"/>
    <col min="15365" max="15381" width="11.5703125" style="155" customWidth="1"/>
    <col min="15382" max="15382" width="8.85546875" style="155" customWidth="1"/>
    <col min="15383" max="15615" width="8.85546875" style="155"/>
    <col min="15616" max="15616" width="6.5703125" style="155" customWidth="1"/>
    <col min="15617" max="15617" width="10" style="155" customWidth="1"/>
    <col min="15618" max="15618" width="29.140625" style="155" customWidth="1"/>
    <col min="15619" max="15619" width="10.140625" style="155" customWidth="1"/>
    <col min="15620" max="15620" width="17.42578125" style="155" customWidth="1"/>
    <col min="15621" max="15637" width="11.5703125" style="155" customWidth="1"/>
    <col min="15638" max="15638" width="8.85546875" style="155" customWidth="1"/>
    <col min="15639" max="15871" width="8.85546875" style="155"/>
    <col min="15872" max="15872" width="6.5703125" style="155" customWidth="1"/>
    <col min="15873" max="15873" width="10" style="155" customWidth="1"/>
    <col min="15874" max="15874" width="29.140625" style="155" customWidth="1"/>
    <col min="15875" max="15875" width="10.140625" style="155" customWidth="1"/>
    <col min="15876" max="15876" width="17.42578125" style="155" customWidth="1"/>
    <col min="15877" max="15893" width="11.5703125" style="155" customWidth="1"/>
    <col min="15894" max="15894" width="8.85546875" style="155" customWidth="1"/>
    <col min="15895" max="16127" width="8.85546875" style="155"/>
    <col min="16128" max="16128" width="6.5703125" style="155" customWidth="1"/>
    <col min="16129" max="16129" width="10" style="155" customWidth="1"/>
    <col min="16130" max="16130" width="29.140625" style="155" customWidth="1"/>
    <col min="16131" max="16131" width="10.140625" style="155" customWidth="1"/>
    <col min="16132" max="16132" width="17.42578125" style="155" customWidth="1"/>
    <col min="16133" max="16149" width="11.5703125" style="155" customWidth="1"/>
    <col min="16150" max="16150" width="8.85546875" style="155" customWidth="1"/>
    <col min="16151" max="16384" width="8.85546875" style="155"/>
  </cols>
  <sheetData>
    <row r="1" spans="2:29" x14ac:dyDescent="0.2">
      <c r="F1" s="204" t="s">
        <v>18</v>
      </c>
      <c r="G1" s="204"/>
      <c r="H1" s="204"/>
      <c r="I1" s="205">
        <f>'SIGN 1'!I1</f>
        <v>2100</v>
      </c>
      <c r="J1" s="205">
        <f>'SIGN 1'!J1</f>
        <v>3100</v>
      </c>
      <c r="K1" s="205">
        <f>'SIGN 1'!K1</f>
        <v>8004</v>
      </c>
      <c r="L1" s="206">
        <f>'SIGN 1'!L1</f>
        <v>8600</v>
      </c>
      <c r="M1" s="206">
        <f>'SIGN 1'!M1</f>
        <v>79101</v>
      </c>
      <c r="N1" s="206">
        <f>'SIGN 1'!N1</f>
        <v>79500</v>
      </c>
      <c r="O1" s="206">
        <f>'SIGN 1'!O1</f>
        <v>79501</v>
      </c>
      <c r="P1" s="205">
        <f>'SIGN 1'!P1</f>
        <v>80100</v>
      </c>
      <c r="Q1" s="205">
        <f>'SIGN 1'!Q1</f>
        <v>80500</v>
      </c>
      <c r="R1" s="205">
        <f>'SIGN 1'!R1</f>
        <v>81020</v>
      </c>
      <c r="S1" s="205" t="str">
        <f>'SIGN 1'!S1</f>
        <v>84900</v>
      </c>
      <c r="T1" s="205">
        <f>'SIGN 1'!T1</f>
        <v>85400</v>
      </c>
      <c r="U1" s="205">
        <f>'SIGN 1'!U1</f>
        <v>86002</v>
      </c>
      <c r="V1" s="205">
        <f>'SIGN 1'!V1</f>
        <v>86102</v>
      </c>
      <c r="W1" s="205">
        <f>'SIGN 1'!W1</f>
        <v>87100</v>
      </c>
      <c r="X1" s="205">
        <f>'SIGN 1'!X1</f>
        <v>87400</v>
      </c>
      <c r="Y1" s="205">
        <f>'SIGN 1'!Y1</f>
        <v>87500</v>
      </c>
      <c r="Z1" s="205">
        <f>'SIGN 1'!Z1</f>
        <v>89706</v>
      </c>
      <c r="AA1" s="205">
        <f>'SIGN 1'!AA1</f>
        <v>89802</v>
      </c>
      <c r="AC1" s="205">
        <f>'SIGN 1'!AC1</f>
        <v>3100</v>
      </c>
    </row>
    <row r="2" spans="2:29" x14ac:dyDescent="0.2">
      <c r="L2" s="148"/>
      <c r="M2" s="148"/>
      <c r="N2" s="148"/>
      <c r="O2" s="148"/>
      <c r="U2" s="155"/>
      <c r="V2" s="155"/>
    </row>
    <row r="3" spans="2:29" ht="12.75" customHeight="1" x14ac:dyDescent="0.2">
      <c r="B3" s="421" t="s">
        <v>19</v>
      </c>
      <c r="C3" s="421" t="s">
        <v>20</v>
      </c>
      <c r="D3" s="424"/>
      <c r="E3" s="424" t="s">
        <v>1</v>
      </c>
      <c r="F3" s="424"/>
      <c r="G3" s="424"/>
      <c r="H3" s="418" t="s">
        <v>21</v>
      </c>
      <c r="I3" s="230">
        <f>'SIGN 1'!I3</f>
        <v>630</v>
      </c>
      <c r="J3" s="230">
        <f>'SIGN 1'!J3</f>
        <v>630</v>
      </c>
      <c r="K3" s="230">
        <f>'SIGN 1'!K3</f>
        <v>630</v>
      </c>
      <c r="L3" s="141">
        <f>'SIGN 1'!L3</f>
        <v>630</v>
      </c>
      <c r="M3" s="141">
        <f>'SIGN 1'!M3</f>
        <v>630</v>
      </c>
      <c r="N3" s="141">
        <f>'SIGN 1'!N3</f>
        <v>630</v>
      </c>
      <c r="O3" s="141">
        <f>'SIGN 1'!O3</f>
        <v>630</v>
      </c>
      <c r="P3" s="230">
        <f>'SIGN 1'!P3</f>
        <v>630</v>
      </c>
      <c r="Q3" s="230">
        <f>'SIGN 1'!Q3</f>
        <v>630</v>
      </c>
      <c r="R3" s="230">
        <f>'SIGN 1'!R3</f>
        <v>630</v>
      </c>
      <c r="S3" s="230">
        <f>'SIGN 1'!S3</f>
        <v>630</v>
      </c>
      <c r="T3" s="230">
        <f>'SIGN 1'!T3</f>
        <v>630</v>
      </c>
      <c r="U3" s="230">
        <f>'SIGN 1'!U3</f>
        <v>630</v>
      </c>
      <c r="V3" s="230">
        <f>'SIGN 1'!V3</f>
        <v>630</v>
      </c>
      <c r="W3" s="230">
        <f>'SIGN 1'!W3</f>
        <v>630</v>
      </c>
      <c r="X3" s="230">
        <f>'SIGN 1'!X3</f>
        <v>630</v>
      </c>
      <c r="Y3" s="230">
        <f>'SIGN 1'!Y3</f>
        <v>630</v>
      </c>
      <c r="Z3" s="230">
        <f>'SIGN 1'!Z3</f>
        <v>630</v>
      </c>
      <c r="AA3" s="230">
        <f>'SIGN 1'!AA3</f>
        <v>630</v>
      </c>
      <c r="AC3" s="203">
        <f>'SIGN 1'!AC3</f>
        <v>630</v>
      </c>
    </row>
    <row r="4" spans="2:29" ht="12.75" customHeight="1" x14ac:dyDescent="0.2">
      <c r="B4" s="428"/>
      <c r="C4" s="428"/>
      <c r="D4" s="236"/>
      <c r="E4" s="236"/>
      <c r="F4" s="236"/>
      <c r="G4" s="236"/>
      <c r="H4" s="434"/>
      <c r="I4" s="411" t="str">
        <f>'SIGN 1'!I4:I13</f>
        <v>GROUND MOUNTED SUPPORT, NO. 2 POST</v>
      </c>
      <c r="J4" s="411" t="str">
        <f>'SIGN 1'!J4:J13</f>
        <v>GROUND MOUNTED SUPPORT, NO. 3 POST</v>
      </c>
      <c r="K4" s="411" t="str">
        <f>'SIGN 1'!K4:K13</f>
        <v>ONE WAY SUPPORT, NO. 3 POST</v>
      </c>
      <c r="L4" s="414" t="str">
        <f>'SIGN 1'!L4:L13</f>
        <v>SIGN POST REFLECTOR</v>
      </c>
      <c r="M4" s="414" t="str">
        <f>'SIGN 1'!M4:M13</f>
        <v>SIGN HANGER ASSEMBLY, MAST ARM, AS PER PLAN</v>
      </c>
      <c r="N4" s="414" t="str">
        <f>'SIGN 1'!N4:N13</f>
        <v>SIGN SUPPORT ASSEMBLY, POLE MOUNTED</v>
      </c>
      <c r="O4" s="414" t="str">
        <f>'SIGN 1'!O4:O13</f>
        <v>SIGN SUPPORT ASSEMBLY, POLE MOUNTED, AS PER PLAN</v>
      </c>
      <c r="P4" s="411" t="str">
        <f>'SIGN 1'!P4:P13</f>
        <v>SIGN, FLAT SHEET</v>
      </c>
      <c r="Q4" s="411" t="str">
        <f>'SIGN 1'!Q4:Q13</f>
        <v>SIGN, DOUBLE FACED, STREET NAME</v>
      </c>
      <c r="R4" s="411" t="str">
        <f>'SIGN 1'!R4:R13</f>
        <v>CONCRETE MEDIAN BARRIER SIGN BRACKET</v>
      </c>
      <c r="S4" s="411" t="str">
        <f>'SIGN 1'!S4:S13</f>
        <v>REMOVAL OF GROUND MOUNTED SIGN AND DISPOSAL</v>
      </c>
      <c r="T4" s="411" t="str">
        <f>'SIGN 1'!T4:T13</f>
        <v>REMOVAL OF GROUND MOUNTED MAJOR SIGN AND DISPOSAL</v>
      </c>
      <c r="U4" s="411" t="str">
        <f>'SIGN 1'!U4:U13</f>
        <v>REMOVAL OF GROUND MOUNTED POST SUPPORT AND DISPOSAL</v>
      </c>
      <c r="V4" s="411" t="str">
        <f>'SIGN 1'!V4:V13</f>
        <v>REMOVAL OF GROUND MOUNTED STRUCTURAL BEAM SUPPORT AND DISPOSAL</v>
      </c>
      <c r="W4" s="411" t="str">
        <f>'SIGN 1'!W4:W13</f>
        <v>REMOVAL OF OVERHEAD MOUNTED SIGN AND REERECTION</v>
      </c>
      <c r="X4" s="411" t="str">
        <f>'SIGN 1'!X4:X13</f>
        <v>REMOVAL OF OVERHEAD MOUNTED SIGN AND DISPOSAL</v>
      </c>
      <c r="Y4" s="411" t="str">
        <f>'SIGN 1'!Y4:Y13</f>
        <v>REMOVAL OF POLE MOUNTED SIGN AND DISPOSAL</v>
      </c>
      <c r="Z4" s="411" t="str">
        <f>'SIGN 1'!Z4:Z13</f>
        <v>REMOVAL OF OVERHEAD SIGN SUPPORT AND DISPOSAL, TYPE TC-12.30</v>
      </c>
      <c r="AA4" s="411" t="str">
        <f>'SIGN 1'!AA4:AA13</f>
        <v>REMOVAL OF OVERHEAD SIGN SUPPORT AND DISPOSAL, TYPE TC-7.65</v>
      </c>
      <c r="AC4" s="431" t="str">
        <f>'SIGN 1'!AC4:AC13</f>
        <v>GROUND MOUNTED SUPPORT, NO. 3 POST</v>
      </c>
    </row>
    <row r="5" spans="2:29" ht="12.75" customHeight="1" x14ac:dyDescent="0.2">
      <c r="B5" s="428"/>
      <c r="C5" s="428"/>
      <c r="D5" s="236"/>
      <c r="E5" s="236"/>
      <c r="F5" s="236"/>
      <c r="G5" s="236"/>
      <c r="H5" s="434"/>
      <c r="I5" s="412"/>
      <c r="J5" s="412"/>
      <c r="K5" s="412"/>
      <c r="L5" s="415"/>
      <c r="M5" s="415"/>
      <c r="N5" s="415"/>
      <c r="O5" s="415"/>
      <c r="P5" s="412"/>
      <c r="Q5" s="412"/>
      <c r="R5" s="412"/>
      <c r="S5" s="412"/>
      <c r="T5" s="412"/>
      <c r="U5" s="412"/>
      <c r="V5" s="412"/>
      <c r="W5" s="412"/>
      <c r="X5" s="412"/>
      <c r="Y5" s="412"/>
      <c r="Z5" s="412"/>
      <c r="AA5" s="412"/>
      <c r="AC5" s="432"/>
    </row>
    <row r="6" spans="2:29" ht="12.75" customHeight="1" x14ac:dyDescent="0.2">
      <c r="B6" s="428"/>
      <c r="C6" s="428"/>
      <c r="D6" s="236"/>
      <c r="E6" s="236"/>
      <c r="F6" s="236"/>
      <c r="G6" s="236"/>
      <c r="H6" s="434"/>
      <c r="I6" s="412"/>
      <c r="J6" s="412"/>
      <c r="K6" s="412"/>
      <c r="L6" s="415"/>
      <c r="M6" s="415"/>
      <c r="N6" s="415"/>
      <c r="O6" s="415"/>
      <c r="P6" s="412"/>
      <c r="Q6" s="412"/>
      <c r="R6" s="412"/>
      <c r="S6" s="412"/>
      <c r="T6" s="412"/>
      <c r="U6" s="412"/>
      <c r="V6" s="412"/>
      <c r="W6" s="412"/>
      <c r="X6" s="412"/>
      <c r="Y6" s="412"/>
      <c r="Z6" s="412"/>
      <c r="AA6" s="412"/>
      <c r="AC6" s="432"/>
    </row>
    <row r="7" spans="2:29" ht="12.75" customHeight="1" x14ac:dyDescent="0.2">
      <c r="B7" s="428"/>
      <c r="C7" s="428"/>
      <c r="D7" s="236"/>
      <c r="E7" s="236"/>
      <c r="F7" s="236"/>
      <c r="G7" s="236"/>
      <c r="H7" s="434"/>
      <c r="I7" s="412"/>
      <c r="J7" s="412"/>
      <c r="K7" s="412"/>
      <c r="L7" s="415"/>
      <c r="M7" s="415"/>
      <c r="N7" s="415"/>
      <c r="O7" s="415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C7" s="432"/>
    </row>
    <row r="8" spans="2:29" ht="12.75" customHeight="1" x14ac:dyDescent="0.2">
      <c r="B8" s="428"/>
      <c r="C8" s="428"/>
      <c r="D8" s="236" t="s">
        <v>4</v>
      </c>
      <c r="E8" s="236"/>
      <c r="F8" s="236" t="s">
        <v>5</v>
      </c>
      <c r="G8" s="236" t="s">
        <v>22</v>
      </c>
      <c r="H8" s="434"/>
      <c r="I8" s="412"/>
      <c r="J8" s="412"/>
      <c r="K8" s="412"/>
      <c r="L8" s="415"/>
      <c r="M8" s="415"/>
      <c r="N8" s="415"/>
      <c r="O8" s="415"/>
      <c r="P8" s="412"/>
      <c r="Q8" s="412"/>
      <c r="R8" s="412"/>
      <c r="S8" s="412"/>
      <c r="T8" s="412"/>
      <c r="U8" s="412"/>
      <c r="V8" s="412"/>
      <c r="W8" s="412"/>
      <c r="X8" s="412"/>
      <c r="Y8" s="412"/>
      <c r="Z8" s="412"/>
      <c r="AA8" s="412"/>
      <c r="AC8" s="432"/>
    </row>
    <row r="9" spans="2:29" ht="12.75" customHeight="1" x14ac:dyDescent="0.2">
      <c r="B9" s="428"/>
      <c r="C9" s="428"/>
      <c r="D9" s="236"/>
      <c r="E9" s="236"/>
      <c r="F9" s="236"/>
      <c r="G9" s="236"/>
      <c r="H9" s="434"/>
      <c r="I9" s="412"/>
      <c r="J9" s="412"/>
      <c r="K9" s="412"/>
      <c r="L9" s="415"/>
      <c r="M9" s="415"/>
      <c r="N9" s="415"/>
      <c r="O9" s="415"/>
      <c r="P9" s="412"/>
      <c r="Q9" s="412"/>
      <c r="R9" s="412"/>
      <c r="S9" s="412"/>
      <c r="T9" s="412"/>
      <c r="U9" s="412"/>
      <c r="V9" s="412"/>
      <c r="W9" s="412"/>
      <c r="X9" s="412"/>
      <c r="Y9" s="412"/>
      <c r="Z9" s="412"/>
      <c r="AA9" s="412"/>
      <c r="AC9" s="432"/>
    </row>
    <row r="10" spans="2:29" ht="12.75" customHeight="1" x14ac:dyDescent="0.2">
      <c r="B10" s="428"/>
      <c r="C10" s="428"/>
      <c r="D10" s="236"/>
      <c r="E10" s="236"/>
      <c r="F10" s="236"/>
      <c r="G10" s="236"/>
      <c r="H10" s="434"/>
      <c r="I10" s="412"/>
      <c r="J10" s="412"/>
      <c r="K10" s="412"/>
      <c r="L10" s="415"/>
      <c r="M10" s="415"/>
      <c r="N10" s="415"/>
      <c r="O10" s="415"/>
      <c r="P10" s="412"/>
      <c r="Q10" s="412"/>
      <c r="R10" s="412"/>
      <c r="S10" s="412"/>
      <c r="T10" s="412"/>
      <c r="U10" s="412"/>
      <c r="V10" s="412"/>
      <c r="W10" s="412"/>
      <c r="X10" s="412"/>
      <c r="Y10" s="412"/>
      <c r="Z10" s="412"/>
      <c r="AA10" s="412"/>
      <c r="AC10" s="432"/>
    </row>
    <row r="11" spans="2:29" ht="11.25" customHeight="1" x14ac:dyDescent="0.2">
      <c r="B11" s="428"/>
      <c r="C11" s="428"/>
      <c r="D11" s="236"/>
      <c r="E11" s="236"/>
      <c r="F11" s="236"/>
      <c r="G11" s="236"/>
      <c r="H11" s="434"/>
      <c r="I11" s="412"/>
      <c r="J11" s="412"/>
      <c r="K11" s="412"/>
      <c r="L11" s="415"/>
      <c r="M11" s="415"/>
      <c r="N11" s="415"/>
      <c r="O11" s="415"/>
      <c r="P11" s="412"/>
      <c r="Q11" s="412"/>
      <c r="R11" s="412"/>
      <c r="S11" s="412"/>
      <c r="T11" s="412"/>
      <c r="U11" s="412"/>
      <c r="V11" s="412"/>
      <c r="W11" s="412"/>
      <c r="X11" s="412"/>
      <c r="Y11" s="412"/>
      <c r="Z11" s="412"/>
      <c r="AA11" s="412"/>
      <c r="AC11" s="432"/>
    </row>
    <row r="12" spans="2:29" ht="12.75" customHeight="1" x14ac:dyDescent="0.2">
      <c r="B12" s="428"/>
      <c r="C12" s="428"/>
      <c r="D12" s="236"/>
      <c r="E12" s="236"/>
      <c r="F12" s="236"/>
      <c r="G12" s="236"/>
      <c r="H12" s="434"/>
      <c r="I12" s="412"/>
      <c r="J12" s="412"/>
      <c r="K12" s="412"/>
      <c r="L12" s="415"/>
      <c r="M12" s="415"/>
      <c r="N12" s="415"/>
      <c r="O12" s="415"/>
      <c r="P12" s="412"/>
      <c r="Q12" s="412"/>
      <c r="R12" s="412"/>
      <c r="S12" s="412"/>
      <c r="T12" s="412"/>
      <c r="U12" s="412"/>
      <c r="V12" s="412"/>
      <c r="W12" s="412"/>
      <c r="X12" s="412"/>
      <c r="Y12" s="412"/>
      <c r="Z12" s="412"/>
      <c r="AA12" s="412"/>
      <c r="AC12" s="432"/>
    </row>
    <row r="13" spans="2:29" ht="7.5" customHeight="1" x14ac:dyDescent="0.2">
      <c r="B13" s="428"/>
      <c r="C13" s="428"/>
      <c r="D13" s="236"/>
      <c r="E13" s="236"/>
      <c r="F13" s="236"/>
      <c r="G13" s="236"/>
      <c r="H13" s="434"/>
      <c r="I13" s="413"/>
      <c r="J13" s="413"/>
      <c r="K13" s="413"/>
      <c r="L13" s="416"/>
      <c r="M13" s="416"/>
      <c r="N13" s="416"/>
      <c r="O13" s="416"/>
      <c r="P13" s="413"/>
      <c r="Q13" s="413"/>
      <c r="R13" s="413"/>
      <c r="S13" s="413"/>
      <c r="T13" s="413"/>
      <c r="U13" s="413"/>
      <c r="V13" s="413"/>
      <c r="W13" s="413"/>
      <c r="X13" s="413"/>
      <c r="Y13" s="413"/>
      <c r="Z13" s="413"/>
      <c r="AA13" s="413"/>
      <c r="AC13" s="433"/>
    </row>
    <row r="14" spans="2:29" ht="13.5" customHeight="1" thickBot="1" x14ac:dyDescent="0.25">
      <c r="B14" s="429"/>
      <c r="C14" s="429"/>
      <c r="D14" s="207"/>
      <c r="E14" s="430"/>
      <c r="F14" s="430"/>
      <c r="G14" s="430"/>
      <c r="H14" s="435"/>
      <c r="I14" s="231" t="str">
        <f>'SIGN 1'!I14</f>
        <v>FT</v>
      </c>
      <c r="J14" s="231" t="str">
        <f>'SIGN 1'!J14</f>
        <v>FT</v>
      </c>
      <c r="K14" s="231" t="str">
        <f>'SIGN 1'!K14</f>
        <v>FT</v>
      </c>
      <c r="L14" s="208" t="str">
        <f>'SIGN 1'!L14</f>
        <v>EACH</v>
      </c>
      <c r="M14" s="208" t="str">
        <f>'SIGN 1'!M14</f>
        <v>EACH</v>
      </c>
      <c r="N14" s="208" t="str">
        <f>'SIGN 1'!N14</f>
        <v>EACH</v>
      </c>
      <c r="O14" s="208" t="str">
        <f>'SIGN 1'!O14</f>
        <v>EACH</v>
      </c>
      <c r="P14" s="231" t="str">
        <f>'SIGN 1'!P14</f>
        <v>SF</v>
      </c>
      <c r="Q14" s="231" t="str">
        <f>'SIGN 1'!Q14</f>
        <v>EACH</v>
      </c>
      <c r="R14" s="231" t="str">
        <f>'SIGN 1'!R14</f>
        <v>EACH</v>
      </c>
      <c r="S14" s="231" t="str">
        <f>'SIGN 1'!S14</f>
        <v>EACH</v>
      </c>
      <c r="T14" s="231" t="str">
        <f>'SIGN 1'!T14</f>
        <v>EACH</v>
      </c>
      <c r="U14" s="231" t="str">
        <f>'SIGN 1'!U14</f>
        <v>EACH</v>
      </c>
      <c r="V14" s="231" t="str">
        <f>'SIGN 1'!V14</f>
        <v>EACH</v>
      </c>
      <c r="W14" s="231" t="str">
        <f>'SIGN 1'!W14</f>
        <v>EACH</v>
      </c>
      <c r="X14" s="231" t="str">
        <f>'SIGN 1'!X14</f>
        <v>EACH</v>
      </c>
      <c r="Y14" s="231" t="str">
        <f>'SIGN 1'!Y14</f>
        <v>EACH</v>
      </c>
      <c r="Z14" s="231" t="str">
        <f>'SIGN 1'!Z14</f>
        <v>EACH</v>
      </c>
      <c r="AA14" s="231" t="str">
        <f>'SIGN 1'!AA14</f>
        <v>EACH</v>
      </c>
      <c r="AC14" s="209" t="str">
        <f>'SIGN 1'!AC14</f>
        <v>FT</v>
      </c>
    </row>
    <row r="15" spans="2:29" ht="11.85" customHeight="1" x14ac:dyDescent="0.2">
      <c r="B15" s="185"/>
      <c r="C15" s="194"/>
      <c r="D15" s="194"/>
      <c r="E15" s="195"/>
      <c r="F15" s="195"/>
      <c r="G15" s="194"/>
      <c r="H15" s="197"/>
      <c r="I15" s="198"/>
      <c r="J15" s="198"/>
      <c r="K15" s="151"/>
      <c r="L15" s="199"/>
      <c r="M15" s="199"/>
      <c r="N15" s="199"/>
      <c r="O15" s="199"/>
      <c r="P15" s="198"/>
      <c r="Q15" s="199"/>
      <c r="R15" s="199"/>
      <c r="S15" s="199"/>
      <c r="T15" s="199"/>
      <c r="U15" s="199"/>
      <c r="V15" s="199"/>
      <c r="W15" s="199"/>
      <c r="X15" s="199"/>
      <c r="Y15" s="199"/>
      <c r="Z15" s="199"/>
      <c r="AA15" s="199"/>
      <c r="AC15" s="210"/>
    </row>
    <row r="16" spans="2:29" ht="11.85" customHeight="1" x14ac:dyDescent="0.2">
      <c r="B16" s="230">
        <f>'[1]CADD Sheets'!$A$2343</f>
        <v>428</v>
      </c>
      <c r="C16" s="201" t="s">
        <v>102</v>
      </c>
      <c r="D16" s="187" t="s">
        <v>149</v>
      </c>
      <c r="E16" s="195"/>
      <c r="F16" s="196" t="s">
        <v>30</v>
      </c>
      <c r="G16" s="202" t="s">
        <v>143</v>
      </c>
      <c r="H16" s="202"/>
      <c r="I16" s="202"/>
      <c r="J16" s="202"/>
      <c r="K16" s="202"/>
      <c r="L16" s="202"/>
      <c r="M16" s="202"/>
      <c r="N16" s="202"/>
      <c r="O16" s="202"/>
      <c r="P16" s="202"/>
      <c r="Q16" s="202"/>
      <c r="R16" s="202"/>
      <c r="S16" s="141">
        <v>1</v>
      </c>
      <c r="T16" s="141"/>
      <c r="U16" s="141">
        <v>1</v>
      </c>
      <c r="V16" s="141"/>
      <c r="W16" s="141"/>
      <c r="X16" s="142"/>
      <c r="Y16" s="141"/>
      <c r="Z16" s="141"/>
      <c r="AA16" s="141"/>
      <c r="AC16" s="203"/>
    </row>
    <row r="17" spans="2:29" ht="11.85" customHeight="1" x14ac:dyDescent="0.2">
      <c r="B17" s="230">
        <f>'[1]CADD Sheets'!$A$2343</f>
        <v>428</v>
      </c>
      <c r="C17" s="201" t="s">
        <v>103</v>
      </c>
      <c r="D17" s="187" t="s">
        <v>149</v>
      </c>
      <c r="E17" s="195"/>
      <c r="F17" s="196" t="s">
        <v>30</v>
      </c>
      <c r="G17" s="202" t="s">
        <v>271</v>
      </c>
      <c r="H17" s="202"/>
      <c r="I17" s="202"/>
      <c r="J17" s="202"/>
      <c r="K17" s="202"/>
      <c r="L17" s="202"/>
      <c r="M17" s="202"/>
      <c r="N17" s="202"/>
      <c r="O17" s="202"/>
      <c r="P17" s="202"/>
      <c r="Q17" s="202"/>
      <c r="R17" s="202"/>
      <c r="S17" s="141">
        <v>1</v>
      </c>
      <c r="T17" s="141"/>
      <c r="U17" s="141">
        <v>1</v>
      </c>
      <c r="V17" s="141"/>
      <c r="W17" s="141"/>
      <c r="X17" s="142"/>
      <c r="Y17" s="141"/>
      <c r="Z17" s="141"/>
      <c r="AA17" s="141"/>
      <c r="AC17" s="203"/>
    </row>
    <row r="18" spans="2:29" ht="11.85" customHeight="1" x14ac:dyDescent="0.2">
      <c r="B18" s="230">
        <f>'[1]CADD Sheets'!$A$2343</f>
        <v>428</v>
      </c>
      <c r="C18" s="201" t="s">
        <v>342</v>
      </c>
      <c r="D18" s="187" t="s">
        <v>149</v>
      </c>
      <c r="E18" s="195"/>
      <c r="F18" s="196" t="s">
        <v>30</v>
      </c>
      <c r="G18" s="202" t="s">
        <v>271</v>
      </c>
      <c r="H18" s="202"/>
      <c r="I18" s="202"/>
      <c r="J18" s="202"/>
      <c r="K18" s="202"/>
      <c r="L18" s="202"/>
      <c r="M18" s="202"/>
      <c r="N18" s="202"/>
      <c r="O18" s="202"/>
      <c r="P18" s="202"/>
      <c r="Q18" s="202"/>
      <c r="R18" s="202"/>
      <c r="S18" s="141"/>
      <c r="T18" s="141"/>
      <c r="U18" s="141"/>
      <c r="V18" s="141"/>
      <c r="W18" s="141"/>
      <c r="X18" s="142"/>
      <c r="Y18" s="141">
        <v>1</v>
      </c>
      <c r="Z18" s="141"/>
      <c r="AA18" s="141"/>
      <c r="AC18" s="203"/>
    </row>
    <row r="19" spans="2:29" ht="11.85" customHeight="1" x14ac:dyDescent="0.2">
      <c r="B19" s="230">
        <f>'[1]CADD Sheets'!$A$2343</f>
        <v>428</v>
      </c>
      <c r="C19" s="201" t="s">
        <v>343</v>
      </c>
      <c r="D19" s="187" t="s">
        <v>149</v>
      </c>
      <c r="E19" s="195"/>
      <c r="F19" s="196" t="s">
        <v>30</v>
      </c>
      <c r="G19" s="202" t="s">
        <v>72</v>
      </c>
      <c r="H19" s="202"/>
      <c r="I19" s="202"/>
      <c r="J19" s="202"/>
      <c r="K19" s="202"/>
      <c r="L19" s="202"/>
      <c r="M19" s="202"/>
      <c r="N19" s="202"/>
      <c r="O19" s="202"/>
      <c r="P19" s="202"/>
      <c r="Q19" s="202"/>
      <c r="R19" s="202"/>
      <c r="S19" s="141"/>
      <c r="T19" s="141"/>
      <c r="U19" s="141"/>
      <c r="V19" s="141"/>
      <c r="W19" s="141"/>
      <c r="X19" s="142"/>
      <c r="Y19" s="141">
        <v>1</v>
      </c>
      <c r="Z19" s="141"/>
      <c r="AA19" s="141"/>
      <c r="AC19" s="203"/>
    </row>
    <row r="20" spans="2:29" ht="11.25" customHeight="1" x14ac:dyDescent="0.2">
      <c r="B20" s="230"/>
      <c r="C20" s="201"/>
      <c r="D20" s="187"/>
      <c r="E20" s="195"/>
      <c r="F20" s="196"/>
      <c r="G20" s="202" t="s">
        <v>72</v>
      </c>
      <c r="H20" s="202"/>
      <c r="I20" s="202"/>
      <c r="J20" s="202"/>
      <c r="K20" s="202"/>
      <c r="L20" s="202"/>
      <c r="M20" s="202"/>
      <c r="N20" s="202"/>
      <c r="O20" s="202"/>
      <c r="P20" s="202"/>
      <c r="Q20" s="202"/>
      <c r="R20" s="202"/>
      <c r="S20" s="141"/>
      <c r="T20" s="141"/>
      <c r="U20" s="141"/>
      <c r="V20" s="141"/>
      <c r="W20" s="141"/>
      <c r="X20" s="142"/>
      <c r="Y20" s="141">
        <v>1</v>
      </c>
      <c r="Z20" s="141"/>
      <c r="AA20" s="141"/>
      <c r="AC20" s="203"/>
    </row>
    <row r="21" spans="2:29" ht="11.85" customHeight="1" x14ac:dyDescent="0.2">
      <c r="B21" s="230">
        <f>'[1]CADD Sheets'!$A$2343</f>
        <v>428</v>
      </c>
      <c r="C21" s="201" t="s">
        <v>344</v>
      </c>
      <c r="D21" s="187" t="s">
        <v>149</v>
      </c>
      <c r="E21" s="195"/>
      <c r="F21" s="196" t="s">
        <v>30</v>
      </c>
      <c r="G21" s="202" t="s">
        <v>72</v>
      </c>
      <c r="H21" s="202"/>
      <c r="I21" s="202"/>
      <c r="J21" s="202"/>
      <c r="K21" s="202"/>
      <c r="L21" s="202"/>
      <c r="M21" s="202"/>
      <c r="N21" s="202"/>
      <c r="O21" s="202"/>
      <c r="P21" s="202"/>
      <c r="Q21" s="202"/>
      <c r="R21" s="202"/>
      <c r="S21" s="141"/>
      <c r="T21" s="141"/>
      <c r="U21" s="141"/>
      <c r="V21" s="141"/>
      <c r="W21" s="141"/>
      <c r="X21" s="142"/>
      <c r="Y21" s="141">
        <v>1</v>
      </c>
      <c r="Z21" s="141"/>
      <c r="AA21" s="141"/>
      <c r="AC21" s="203"/>
    </row>
    <row r="22" spans="2:29" ht="11.25" customHeight="1" x14ac:dyDescent="0.2">
      <c r="B22" s="230"/>
      <c r="C22" s="201"/>
      <c r="D22" s="187"/>
      <c r="E22" s="195"/>
      <c r="F22" s="196"/>
      <c r="G22" s="202" t="s">
        <v>72</v>
      </c>
      <c r="H22" s="202"/>
      <c r="I22" s="202"/>
      <c r="J22" s="202"/>
      <c r="K22" s="202"/>
      <c r="L22" s="202"/>
      <c r="M22" s="202"/>
      <c r="N22" s="202"/>
      <c r="O22" s="202"/>
      <c r="P22" s="202"/>
      <c r="Q22" s="202"/>
      <c r="R22" s="202"/>
      <c r="S22" s="141"/>
      <c r="T22" s="141"/>
      <c r="U22" s="141"/>
      <c r="V22" s="141"/>
      <c r="W22" s="141"/>
      <c r="X22" s="142"/>
      <c r="Y22" s="141">
        <v>1</v>
      </c>
      <c r="Z22" s="141"/>
      <c r="AA22" s="141"/>
      <c r="AC22" s="203"/>
    </row>
    <row r="23" spans="2:29" ht="11.85" customHeight="1" x14ac:dyDescent="0.2">
      <c r="B23" s="230">
        <f>'[1]CADD Sheets'!$A$2343</f>
        <v>428</v>
      </c>
      <c r="C23" s="201" t="s">
        <v>104</v>
      </c>
      <c r="D23" s="187" t="s">
        <v>149</v>
      </c>
      <c r="E23" s="195"/>
      <c r="F23" s="196" t="s">
        <v>30</v>
      </c>
      <c r="G23" s="202" t="s">
        <v>143</v>
      </c>
      <c r="H23" s="202"/>
      <c r="I23" s="202"/>
      <c r="J23" s="202"/>
      <c r="K23" s="202"/>
      <c r="L23" s="202"/>
      <c r="M23" s="202"/>
      <c r="N23" s="202"/>
      <c r="O23" s="202"/>
      <c r="P23" s="202"/>
      <c r="Q23" s="202"/>
      <c r="R23" s="202"/>
      <c r="S23" s="141">
        <v>1</v>
      </c>
      <c r="T23" s="141"/>
      <c r="U23" s="141">
        <v>1</v>
      </c>
      <c r="V23" s="141"/>
      <c r="W23" s="141"/>
      <c r="X23" s="142"/>
      <c r="Y23" s="141"/>
      <c r="Z23" s="141"/>
      <c r="AA23" s="141"/>
      <c r="AC23" s="203"/>
    </row>
    <row r="24" spans="2:29" ht="11.85" customHeight="1" x14ac:dyDescent="0.2">
      <c r="B24" s="230">
        <f>'[1]CADD Sheets'!$A$2343</f>
        <v>428</v>
      </c>
      <c r="C24" s="201" t="s">
        <v>105</v>
      </c>
      <c r="D24" s="187" t="s">
        <v>294</v>
      </c>
      <c r="E24" s="195"/>
      <c r="F24" s="196" t="s">
        <v>30</v>
      </c>
      <c r="G24" s="202" t="s">
        <v>217</v>
      </c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141">
        <v>1</v>
      </c>
      <c r="T24" s="141"/>
      <c r="U24" s="141">
        <v>1</v>
      </c>
      <c r="V24" s="141"/>
      <c r="W24" s="141"/>
      <c r="X24" s="142"/>
      <c r="Y24" s="141"/>
      <c r="Z24" s="141"/>
      <c r="AA24" s="141"/>
      <c r="AC24" s="203"/>
    </row>
    <row r="25" spans="2:29" ht="11.85" customHeight="1" x14ac:dyDescent="0.2">
      <c r="B25" s="230"/>
      <c r="C25" s="201"/>
      <c r="D25" s="201"/>
      <c r="E25" s="195"/>
      <c r="F25" s="196"/>
      <c r="G25" s="202" t="s">
        <v>151</v>
      </c>
      <c r="H25" s="202"/>
      <c r="I25" s="202"/>
      <c r="J25" s="202"/>
      <c r="K25" s="202"/>
      <c r="L25" s="202"/>
      <c r="M25" s="202"/>
      <c r="N25" s="202"/>
      <c r="O25" s="202"/>
      <c r="P25" s="202"/>
      <c r="Q25" s="202"/>
      <c r="R25" s="202"/>
      <c r="S25" s="141">
        <v>1</v>
      </c>
      <c r="T25" s="141"/>
      <c r="U25" s="141"/>
      <c r="V25" s="141"/>
      <c r="W25" s="141"/>
      <c r="X25" s="142"/>
      <c r="Y25" s="141"/>
      <c r="Z25" s="141"/>
      <c r="AA25" s="141"/>
      <c r="AC25" s="203"/>
    </row>
    <row r="26" spans="2:29" ht="11.85" customHeight="1" x14ac:dyDescent="0.2">
      <c r="B26" s="230"/>
      <c r="C26" s="201"/>
      <c r="D26" s="201"/>
      <c r="E26" s="195"/>
      <c r="F26" s="196"/>
      <c r="G26" s="202" t="s">
        <v>218</v>
      </c>
      <c r="H26" s="202"/>
      <c r="I26" s="202"/>
      <c r="J26" s="202"/>
      <c r="K26" s="202"/>
      <c r="L26" s="202"/>
      <c r="M26" s="202"/>
      <c r="N26" s="202"/>
      <c r="O26" s="202"/>
      <c r="P26" s="202"/>
      <c r="Q26" s="202"/>
      <c r="R26" s="202"/>
      <c r="S26" s="141">
        <v>1</v>
      </c>
      <c r="T26" s="141"/>
      <c r="U26" s="141"/>
      <c r="V26" s="141"/>
      <c r="W26" s="141"/>
      <c r="X26" s="142"/>
      <c r="Y26" s="141"/>
      <c r="Z26" s="141"/>
      <c r="AA26" s="141"/>
      <c r="AC26" s="203"/>
    </row>
    <row r="27" spans="2:29" ht="11.85" customHeight="1" x14ac:dyDescent="0.2">
      <c r="B27" s="230"/>
      <c r="C27" s="201"/>
      <c r="D27" s="201"/>
      <c r="E27" s="195"/>
      <c r="F27" s="196"/>
      <c r="G27" s="202" t="s">
        <v>219</v>
      </c>
      <c r="H27" s="202"/>
      <c r="I27" s="202"/>
      <c r="J27" s="202"/>
      <c r="K27" s="202"/>
      <c r="L27" s="202"/>
      <c r="M27" s="202"/>
      <c r="N27" s="202"/>
      <c r="O27" s="202"/>
      <c r="P27" s="202"/>
      <c r="Q27" s="202"/>
      <c r="R27" s="202"/>
      <c r="S27" s="141">
        <v>1</v>
      </c>
      <c r="T27" s="141"/>
      <c r="U27" s="141">
        <v>1</v>
      </c>
      <c r="V27" s="141"/>
      <c r="W27" s="141"/>
      <c r="X27" s="142"/>
      <c r="Y27" s="141"/>
      <c r="Z27" s="141"/>
      <c r="AA27" s="141"/>
      <c r="AC27" s="203"/>
    </row>
    <row r="28" spans="2:29" ht="11.85" customHeight="1" x14ac:dyDescent="0.2">
      <c r="B28" s="230"/>
      <c r="C28" s="201"/>
      <c r="D28" s="201"/>
      <c r="E28" s="195"/>
      <c r="F28" s="196"/>
      <c r="G28" s="202" t="s">
        <v>151</v>
      </c>
      <c r="H28" s="202"/>
      <c r="I28" s="202"/>
      <c r="J28" s="202"/>
      <c r="K28" s="202"/>
      <c r="L28" s="202"/>
      <c r="M28" s="202"/>
      <c r="N28" s="202"/>
      <c r="O28" s="202"/>
      <c r="P28" s="202"/>
      <c r="Q28" s="202"/>
      <c r="R28" s="202"/>
      <c r="S28" s="141">
        <v>1</v>
      </c>
      <c r="T28" s="141"/>
      <c r="U28" s="141"/>
      <c r="V28" s="141"/>
      <c r="W28" s="141"/>
      <c r="X28" s="142"/>
      <c r="Y28" s="141"/>
      <c r="Z28" s="141"/>
      <c r="AA28" s="141"/>
      <c r="AC28" s="203"/>
    </row>
    <row r="29" spans="2:29" ht="11.85" customHeight="1" x14ac:dyDescent="0.2">
      <c r="B29" s="230"/>
      <c r="C29" s="201"/>
      <c r="D29" s="201"/>
      <c r="E29" s="195"/>
      <c r="F29" s="196"/>
      <c r="G29" s="202" t="s">
        <v>220</v>
      </c>
      <c r="H29" s="202"/>
      <c r="I29" s="202"/>
      <c r="J29" s="202"/>
      <c r="K29" s="202"/>
      <c r="L29" s="202"/>
      <c r="M29" s="202"/>
      <c r="N29" s="202"/>
      <c r="O29" s="202"/>
      <c r="P29" s="202"/>
      <c r="Q29" s="202"/>
      <c r="R29" s="202"/>
      <c r="S29" s="141">
        <v>1</v>
      </c>
      <c r="T29" s="141"/>
      <c r="U29" s="141"/>
      <c r="V29" s="141"/>
      <c r="W29" s="141"/>
      <c r="X29" s="142"/>
      <c r="Y29" s="141"/>
      <c r="Z29" s="141"/>
      <c r="AA29" s="141"/>
      <c r="AC29" s="203"/>
    </row>
    <row r="30" spans="2:29" ht="11.85" customHeight="1" x14ac:dyDescent="0.2">
      <c r="B30" s="185"/>
      <c r="C30" s="194"/>
      <c r="D30" s="194"/>
      <c r="E30" s="195"/>
      <c r="F30" s="195"/>
      <c r="G30" s="194"/>
      <c r="H30" s="197"/>
      <c r="I30" s="198"/>
      <c r="J30" s="197"/>
      <c r="K30" s="198"/>
      <c r="L30" s="199"/>
      <c r="M30" s="199"/>
      <c r="N30" s="199"/>
      <c r="O30" s="199"/>
      <c r="P30" s="198"/>
      <c r="Q30" s="199"/>
      <c r="R30" s="199"/>
      <c r="S30" s="199"/>
      <c r="T30" s="199"/>
      <c r="U30" s="199"/>
      <c r="V30" s="199"/>
      <c r="W30" s="199"/>
      <c r="X30" s="199"/>
      <c r="Y30" s="199"/>
      <c r="Z30" s="199"/>
      <c r="AA30" s="199"/>
      <c r="AC30" s="200"/>
    </row>
    <row r="31" spans="2:29" ht="12.75" customHeight="1" x14ac:dyDescent="0.2">
      <c r="B31" s="230">
        <f>'[1]CADD Sheets'!$A$2343</f>
        <v>428</v>
      </c>
      <c r="C31" s="194" t="s">
        <v>316</v>
      </c>
      <c r="D31" s="194" t="s">
        <v>167</v>
      </c>
      <c r="E31" s="195"/>
      <c r="F31" s="196" t="s">
        <v>27</v>
      </c>
      <c r="G31" s="194" t="s">
        <v>318</v>
      </c>
      <c r="H31" s="197" t="s">
        <v>313</v>
      </c>
      <c r="I31" s="198"/>
      <c r="J31" s="197"/>
      <c r="K31" s="197"/>
      <c r="L31" s="199"/>
      <c r="M31" s="199"/>
      <c r="N31" s="199"/>
      <c r="O31" s="199">
        <v>1</v>
      </c>
      <c r="P31" s="198">
        <v>1.5</v>
      </c>
      <c r="Q31" s="230"/>
      <c r="R31" s="230"/>
      <c r="S31" s="230"/>
      <c r="T31" s="230"/>
      <c r="U31" s="230"/>
      <c r="V31" s="199"/>
      <c r="W31" s="199"/>
      <c r="X31" s="199"/>
      <c r="Y31" s="199"/>
      <c r="Z31" s="199"/>
      <c r="AA31" s="199"/>
      <c r="AC31" s="198"/>
    </row>
    <row r="32" spans="2:29" ht="12.75" customHeight="1" x14ac:dyDescent="0.2">
      <c r="B32" s="230">
        <f>'[1]CADD Sheets'!$A$2343</f>
        <v>428</v>
      </c>
      <c r="C32" s="194" t="s">
        <v>317</v>
      </c>
      <c r="D32" s="187" t="s">
        <v>294</v>
      </c>
      <c r="E32" s="195">
        <v>115466</v>
      </c>
      <c r="F32" s="196" t="s">
        <v>27</v>
      </c>
      <c r="G32" s="194" t="s">
        <v>319</v>
      </c>
      <c r="H32" s="197" t="s">
        <v>313</v>
      </c>
      <c r="I32" s="198">
        <v>12</v>
      </c>
      <c r="J32" s="197"/>
      <c r="K32" s="197"/>
      <c r="L32" s="199"/>
      <c r="M32" s="199"/>
      <c r="N32" s="199"/>
      <c r="O32" s="199"/>
      <c r="P32" s="198">
        <v>1.5</v>
      </c>
      <c r="Q32" s="230"/>
      <c r="R32" s="230"/>
      <c r="S32" s="230"/>
      <c r="T32" s="230"/>
      <c r="U32" s="230"/>
      <c r="V32" s="199"/>
      <c r="W32" s="199"/>
      <c r="X32" s="199"/>
      <c r="Y32" s="199"/>
      <c r="Z32" s="199"/>
      <c r="AA32" s="199"/>
      <c r="AC32" s="198"/>
    </row>
    <row r="33" spans="2:29" ht="11.85" customHeight="1" x14ac:dyDescent="0.2">
      <c r="B33" s="230">
        <f>'[1]CADD Sheets'!$A$2343</f>
        <v>428</v>
      </c>
      <c r="C33" s="194" t="s">
        <v>84</v>
      </c>
      <c r="D33" s="187" t="s">
        <v>149</v>
      </c>
      <c r="E33" s="195">
        <v>3400</v>
      </c>
      <c r="F33" s="195" t="s">
        <v>30</v>
      </c>
      <c r="G33" s="194" t="s">
        <v>168</v>
      </c>
      <c r="H33" s="232" t="s">
        <v>60</v>
      </c>
      <c r="I33" s="198">
        <v>13</v>
      </c>
      <c r="J33" s="197"/>
      <c r="K33" s="198"/>
      <c r="L33" s="199"/>
      <c r="M33" s="199"/>
      <c r="N33" s="199"/>
      <c r="O33" s="199"/>
      <c r="P33" s="198">
        <v>5</v>
      </c>
      <c r="Q33" s="199"/>
      <c r="R33" s="199"/>
      <c r="S33" s="199"/>
      <c r="T33" s="199"/>
      <c r="U33" s="199"/>
      <c r="V33" s="199"/>
      <c r="W33" s="199"/>
      <c r="X33" s="199"/>
      <c r="Y33" s="199"/>
      <c r="Z33" s="199"/>
      <c r="AA33" s="199"/>
      <c r="AC33" s="200"/>
    </row>
    <row r="34" spans="2:29" ht="12.75" customHeight="1" x14ac:dyDescent="0.2">
      <c r="B34" s="230">
        <f>'[1]CADD Sheets'!$A$2343</f>
        <v>428</v>
      </c>
      <c r="C34" s="194" t="s">
        <v>382</v>
      </c>
      <c r="D34" s="185" t="s">
        <v>149</v>
      </c>
      <c r="E34" s="195">
        <v>3426</v>
      </c>
      <c r="F34" s="195" t="s">
        <v>27</v>
      </c>
      <c r="G34" s="195" t="s">
        <v>364</v>
      </c>
      <c r="H34" s="197" t="s">
        <v>162</v>
      </c>
      <c r="I34" s="198">
        <v>12</v>
      </c>
      <c r="J34" s="197"/>
      <c r="K34" s="198"/>
      <c r="L34" s="141"/>
      <c r="M34" s="141"/>
      <c r="N34" s="141"/>
      <c r="O34" s="141"/>
      <c r="P34" s="198">
        <v>1.5</v>
      </c>
      <c r="Q34" s="199"/>
      <c r="R34" s="199"/>
      <c r="S34" s="199"/>
      <c r="T34" s="199"/>
      <c r="U34" s="199"/>
      <c r="V34" s="199"/>
      <c r="W34" s="199"/>
      <c r="X34" s="199"/>
      <c r="Y34" s="199"/>
      <c r="Z34" s="199"/>
      <c r="AA34" s="199"/>
      <c r="AC34" s="197"/>
    </row>
    <row r="35" spans="2:29" ht="11.85" customHeight="1" x14ac:dyDescent="0.2">
      <c r="B35" s="230">
        <f>'[1]CADD Sheets'!$A$2343</f>
        <v>428</v>
      </c>
      <c r="C35" s="194" t="s">
        <v>85</v>
      </c>
      <c r="D35" s="187" t="s">
        <v>149</v>
      </c>
      <c r="E35" s="195">
        <v>3550</v>
      </c>
      <c r="F35" s="195" t="s">
        <v>30</v>
      </c>
      <c r="G35" s="194" t="s">
        <v>168</v>
      </c>
      <c r="H35" s="232" t="s">
        <v>60</v>
      </c>
      <c r="I35" s="198">
        <v>13</v>
      </c>
      <c r="J35" s="197"/>
      <c r="K35" s="198"/>
      <c r="L35" s="199"/>
      <c r="M35" s="199"/>
      <c r="N35" s="199"/>
      <c r="O35" s="199"/>
      <c r="P35" s="198">
        <v>5</v>
      </c>
      <c r="Q35" s="199"/>
      <c r="R35" s="199"/>
      <c r="S35" s="199"/>
      <c r="T35" s="199"/>
      <c r="U35" s="199"/>
      <c r="V35" s="199"/>
      <c r="W35" s="199"/>
      <c r="X35" s="199"/>
      <c r="Y35" s="199"/>
      <c r="Z35" s="199"/>
      <c r="AA35" s="199"/>
      <c r="AC35" s="200"/>
    </row>
    <row r="36" spans="2:29" ht="12.75" customHeight="1" x14ac:dyDescent="0.2">
      <c r="B36" s="230">
        <f>'[1]CADD Sheets'!$A$2343</f>
        <v>428</v>
      </c>
      <c r="C36" s="194" t="s">
        <v>383</v>
      </c>
      <c r="D36" s="185" t="s">
        <v>149</v>
      </c>
      <c r="E36" s="195">
        <v>3555</v>
      </c>
      <c r="F36" s="195" t="s">
        <v>27</v>
      </c>
      <c r="G36" s="195" t="s">
        <v>364</v>
      </c>
      <c r="H36" s="197" t="s">
        <v>162</v>
      </c>
      <c r="I36" s="198">
        <v>12</v>
      </c>
      <c r="J36" s="197"/>
      <c r="K36" s="198"/>
      <c r="L36" s="141"/>
      <c r="M36" s="141"/>
      <c r="N36" s="141"/>
      <c r="O36" s="141"/>
      <c r="P36" s="198">
        <v>1.5</v>
      </c>
      <c r="Q36" s="199"/>
      <c r="R36" s="199"/>
      <c r="S36" s="199"/>
      <c r="T36" s="199"/>
      <c r="U36" s="199"/>
      <c r="V36" s="199"/>
      <c r="W36" s="199"/>
      <c r="X36" s="199"/>
      <c r="Y36" s="199"/>
      <c r="Z36" s="199"/>
      <c r="AA36" s="199"/>
      <c r="AC36" s="197"/>
    </row>
    <row r="37" spans="2:29" ht="11.85" customHeight="1" x14ac:dyDescent="0.2">
      <c r="B37" s="230">
        <f>'[1]CADD Sheets'!$A$2343</f>
        <v>428</v>
      </c>
      <c r="C37" s="194" t="s">
        <v>88</v>
      </c>
      <c r="D37" s="187" t="s">
        <v>212</v>
      </c>
      <c r="E37" s="195">
        <v>115376</v>
      </c>
      <c r="F37" s="195" t="s">
        <v>27</v>
      </c>
      <c r="G37" s="194" t="s">
        <v>232</v>
      </c>
      <c r="H37" s="198" t="s">
        <v>86</v>
      </c>
      <c r="I37" s="198"/>
      <c r="J37" s="211">
        <v>14.9</v>
      </c>
      <c r="K37" s="197"/>
      <c r="L37" s="199"/>
      <c r="M37" s="199"/>
      <c r="N37" s="199"/>
      <c r="O37" s="199"/>
      <c r="P37" s="198">
        <v>2</v>
      </c>
      <c r="Q37" s="199"/>
      <c r="R37" s="199"/>
      <c r="S37" s="199"/>
      <c r="T37" s="199"/>
      <c r="U37" s="199"/>
      <c r="V37" s="199"/>
      <c r="W37" s="199"/>
      <c r="X37" s="199"/>
      <c r="Y37" s="199"/>
      <c r="Z37" s="199"/>
      <c r="AA37" s="199"/>
      <c r="AC37" s="212">
        <v>14.9</v>
      </c>
    </row>
    <row r="38" spans="2:29" ht="11.85" customHeight="1" x14ac:dyDescent="0.2">
      <c r="B38" s="185"/>
      <c r="C38" s="194"/>
      <c r="D38" s="194"/>
      <c r="E38" s="195"/>
      <c r="F38" s="195"/>
      <c r="G38" s="194" t="s">
        <v>229</v>
      </c>
      <c r="H38" s="197" t="s">
        <v>87</v>
      </c>
      <c r="I38" s="198"/>
      <c r="J38" s="213"/>
      <c r="K38" s="197"/>
      <c r="L38" s="199"/>
      <c r="M38" s="199"/>
      <c r="N38" s="199"/>
      <c r="O38" s="199"/>
      <c r="P38" s="198">
        <v>4</v>
      </c>
      <c r="Q38" s="199"/>
      <c r="R38" s="199"/>
      <c r="S38" s="199"/>
      <c r="T38" s="199"/>
      <c r="U38" s="199"/>
      <c r="V38" s="199"/>
      <c r="W38" s="199"/>
      <c r="X38" s="199"/>
      <c r="Y38" s="199"/>
      <c r="Z38" s="199"/>
      <c r="AA38" s="199"/>
      <c r="AC38" s="214"/>
    </row>
    <row r="39" spans="2:29" ht="11.85" customHeight="1" x14ac:dyDescent="0.2">
      <c r="B39" s="185"/>
      <c r="C39" s="194"/>
      <c r="D39" s="194"/>
      <c r="E39" s="195"/>
      <c r="F39" s="195"/>
      <c r="G39" s="194" t="s">
        <v>233</v>
      </c>
      <c r="H39" s="197" t="s">
        <v>231</v>
      </c>
      <c r="I39" s="198"/>
      <c r="J39" s="197"/>
      <c r="K39" s="198"/>
      <c r="L39" s="199"/>
      <c r="M39" s="199"/>
      <c r="N39" s="199"/>
      <c r="O39" s="199"/>
      <c r="P39" s="198">
        <v>2.2000000000000002</v>
      </c>
      <c r="Q39" s="199"/>
      <c r="R39" s="199"/>
      <c r="S39" s="199"/>
      <c r="T39" s="199"/>
      <c r="U39" s="199"/>
      <c r="V39" s="199"/>
      <c r="W39" s="199"/>
      <c r="X39" s="199"/>
      <c r="Y39" s="199"/>
      <c r="Z39" s="199"/>
      <c r="AA39" s="199"/>
      <c r="AC39" s="200"/>
    </row>
    <row r="40" spans="2:29" ht="11.85" customHeight="1" x14ac:dyDescent="0.2">
      <c r="B40" s="230">
        <f>'[1]CADD Sheets'!$A$2343</f>
        <v>428</v>
      </c>
      <c r="C40" s="194" t="s">
        <v>89</v>
      </c>
      <c r="D40" s="187" t="s">
        <v>294</v>
      </c>
      <c r="E40" s="195">
        <v>115376</v>
      </c>
      <c r="F40" s="195" t="s">
        <v>27</v>
      </c>
      <c r="G40" s="194" t="s">
        <v>234</v>
      </c>
      <c r="H40" s="198" t="s">
        <v>86</v>
      </c>
      <c r="I40" s="198"/>
      <c r="J40" s="211">
        <v>14.9</v>
      </c>
      <c r="K40" s="197"/>
      <c r="L40" s="199"/>
      <c r="M40" s="199"/>
      <c r="N40" s="199"/>
      <c r="O40" s="199"/>
      <c r="P40" s="198">
        <v>2</v>
      </c>
      <c r="Q40" s="199"/>
      <c r="R40" s="199"/>
      <c r="S40" s="199"/>
      <c r="T40" s="199"/>
      <c r="U40" s="199"/>
      <c r="V40" s="199"/>
      <c r="W40" s="199"/>
      <c r="X40" s="199"/>
      <c r="Y40" s="199"/>
      <c r="Z40" s="199"/>
      <c r="AA40" s="199"/>
      <c r="AC40" s="212">
        <v>14.9</v>
      </c>
    </row>
    <row r="41" spans="2:29" ht="11.85" customHeight="1" x14ac:dyDescent="0.2">
      <c r="B41" s="185"/>
      <c r="C41" s="194"/>
      <c r="D41" s="194"/>
      <c r="E41" s="195"/>
      <c r="F41" s="195"/>
      <c r="G41" s="194" t="s">
        <v>229</v>
      </c>
      <c r="H41" s="197" t="s">
        <v>87</v>
      </c>
      <c r="I41" s="198"/>
      <c r="J41" s="213"/>
      <c r="K41" s="197"/>
      <c r="L41" s="199"/>
      <c r="M41" s="199"/>
      <c r="N41" s="199"/>
      <c r="O41" s="199"/>
      <c r="P41" s="198">
        <v>4</v>
      </c>
      <c r="Q41" s="199"/>
      <c r="R41" s="199"/>
      <c r="S41" s="199"/>
      <c r="T41" s="199"/>
      <c r="U41" s="199"/>
      <c r="V41" s="199"/>
      <c r="W41" s="199"/>
      <c r="X41" s="199"/>
      <c r="Y41" s="199"/>
      <c r="Z41" s="199"/>
      <c r="AA41" s="199"/>
      <c r="AC41" s="214"/>
    </row>
    <row r="42" spans="2:29" ht="11.85" customHeight="1" x14ac:dyDescent="0.2">
      <c r="B42" s="185"/>
      <c r="C42" s="194"/>
      <c r="D42" s="194"/>
      <c r="E42" s="195"/>
      <c r="F42" s="195"/>
      <c r="G42" s="194" t="s">
        <v>233</v>
      </c>
      <c r="H42" s="197" t="s">
        <v>231</v>
      </c>
      <c r="I42" s="198"/>
      <c r="J42" s="197"/>
      <c r="K42" s="198"/>
      <c r="L42" s="199"/>
      <c r="M42" s="199"/>
      <c r="N42" s="199"/>
      <c r="O42" s="199"/>
      <c r="P42" s="198">
        <v>2.2000000000000002</v>
      </c>
      <c r="Q42" s="199"/>
      <c r="R42" s="199"/>
      <c r="S42" s="199"/>
      <c r="T42" s="199"/>
      <c r="U42" s="199"/>
      <c r="V42" s="199"/>
      <c r="W42" s="199"/>
      <c r="X42" s="199"/>
      <c r="Y42" s="199"/>
      <c r="Z42" s="199"/>
      <c r="AA42" s="199"/>
      <c r="AC42" s="200"/>
    </row>
    <row r="43" spans="2:29" ht="11.85" customHeight="1" x14ac:dyDescent="0.2">
      <c r="B43" s="230">
        <f>'[1]CADD Sheets'!$A$2343</f>
        <v>428</v>
      </c>
      <c r="C43" s="194" t="s">
        <v>90</v>
      </c>
      <c r="D43" s="187" t="s">
        <v>294</v>
      </c>
      <c r="E43" s="195">
        <v>115376</v>
      </c>
      <c r="F43" s="195" t="s">
        <v>30</v>
      </c>
      <c r="G43" s="194" t="s">
        <v>235</v>
      </c>
      <c r="H43" s="198" t="s">
        <v>86</v>
      </c>
      <c r="I43" s="198"/>
      <c r="J43" s="211">
        <v>14.9</v>
      </c>
      <c r="K43" s="197"/>
      <c r="L43" s="199"/>
      <c r="M43" s="199"/>
      <c r="N43" s="199"/>
      <c r="O43" s="199"/>
      <c r="P43" s="198">
        <v>2</v>
      </c>
      <c r="Q43" s="199"/>
      <c r="R43" s="199"/>
      <c r="S43" s="199"/>
      <c r="T43" s="199"/>
      <c r="U43" s="199"/>
      <c r="V43" s="199"/>
      <c r="W43" s="199"/>
      <c r="X43" s="199"/>
      <c r="Y43" s="199"/>
      <c r="Z43" s="199"/>
      <c r="AA43" s="199"/>
      <c r="AC43" s="212">
        <v>14.9</v>
      </c>
    </row>
    <row r="44" spans="2:29" ht="11.85" customHeight="1" x14ac:dyDescent="0.2">
      <c r="B44" s="185"/>
      <c r="C44" s="194"/>
      <c r="D44" s="194"/>
      <c r="E44" s="195"/>
      <c r="F44" s="195"/>
      <c r="G44" s="194" t="s">
        <v>229</v>
      </c>
      <c r="H44" s="197" t="s">
        <v>87</v>
      </c>
      <c r="I44" s="198"/>
      <c r="J44" s="213"/>
      <c r="K44" s="197"/>
      <c r="L44" s="199"/>
      <c r="M44" s="199"/>
      <c r="N44" s="199"/>
      <c r="O44" s="199"/>
      <c r="P44" s="198">
        <v>4</v>
      </c>
      <c r="Q44" s="199"/>
      <c r="R44" s="199"/>
      <c r="S44" s="199"/>
      <c r="T44" s="199"/>
      <c r="U44" s="199"/>
      <c r="V44" s="199"/>
      <c r="W44" s="199"/>
      <c r="X44" s="199"/>
      <c r="Y44" s="199"/>
      <c r="Z44" s="199"/>
      <c r="AA44" s="199"/>
      <c r="AC44" s="214"/>
    </row>
    <row r="45" spans="2:29" ht="11.85" customHeight="1" x14ac:dyDescent="0.2">
      <c r="B45" s="185"/>
      <c r="C45" s="194"/>
      <c r="D45" s="194"/>
      <c r="E45" s="195"/>
      <c r="F45" s="195"/>
      <c r="G45" s="194" t="s">
        <v>233</v>
      </c>
      <c r="H45" s="197" t="s">
        <v>231</v>
      </c>
      <c r="I45" s="198"/>
      <c r="J45" s="197"/>
      <c r="K45" s="198"/>
      <c r="L45" s="199"/>
      <c r="M45" s="199"/>
      <c r="N45" s="199"/>
      <c r="O45" s="199"/>
      <c r="P45" s="198">
        <v>2.2000000000000002</v>
      </c>
      <c r="Q45" s="199"/>
      <c r="R45" s="199"/>
      <c r="S45" s="199"/>
      <c r="T45" s="199"/>
      <c r="U45" s="199"/>
      <c r="V45" s="199"/>
      <c r="W45" s="199"/>
      <c r="X45" s="199"/>
      <c r="Y45" s="199"/>
      <c r="Z45" s="199"/>
      <c r="AA45" s="199"/>
      <c r="AC45" s="200"/>
    </row>
    <row r="46" spans="2:29" ht="11.85" customHeight="1" x14ac:dyDescent="0.2">
      <c r="B46" s="230">
        <f>'[1]CADD Sheets'!$A$2343</f>
        <v>428</v>
      </c>
      <c r="C46" s="194" t="s">
        <v>236</v>
      </c>
      <c r="D46" s="187" t="s">
        <v>294</v>
      </c>
      <c r="E46" s="195">
        <v>115376</v>
      </c>
      <c r="F46" s="195" t="s">
        <v>30</v>
      </c>
      <c r="G46" s="194" t="s">
        <v>237</v>
      </c>
      <c r="H46" s="198" t="s">
        <v>86</v>
      </c>
      <c r="I46" s="198"/>
      <c r="J46" s="211">
        <v>14.9</v>
      </c>
      <c r="K46" s="197"/>
      <c r="L46" s="199"/>
      <c r="M46" s="199"/>
      <c r="N46" s="199"/>
      <c r="O46" s="199"/>
      <c r="P46" s="198">
        <v>2</v>
      </c>
      <c r="Q46" s="199"/>
      <c r="R46" s="199"/>
      <c r="S46" s="199"/>
      <c r="T46" s="199"/>
      <c r="U46" s="199"/>
      <c r="V46" s="199"/>
      <c r="W46" s="199"/>
      <c r="X46" s="199"/>
      <c r="Y46" s="199"/>
      <c r="Z46" s="199"/>
      <c r="AA46" s="199"/>
      <c r="AC46" s="212">
        <v>14.9</v>
      </c>
    </row>
    <row r="47" spans="2:29" ht="11.85" customHeight="1" x14ac:dyDescent="0.2">
      <c r="B47" s="185"/>
      <c r="C47" s="194"/>
      <c r="D47" s="194"/>
      <c r="E47" s="195"/>
      <c r="F47" s="195"/>
      <c r="G47" s="194" t="s">
        <v>229</v>
      </c>
      <c r="H47" s="197" t="s">
        <v>87</v>
      </c>
      <c r="I47" s="198"/>
      <c r="J47" s="213"/>
      <c r="K47" s="197"/>
      <c r="L47" s="199"/>
      <c r="M47" s="199"/>
      <c r="N47" s="199"/>
      <c r="O47" s="199"/>
      <c r="P47" s="198">
        <v>4</v>
      </c>
      <c r="Q47" s="199"/>
      <c r="R47" s="199"/>
      <c r="S47" s="199"/>
      <c r="T47" s="199"/>
      <c r="U47" s="199"/>
      <c r="V47" s="199"/>
      <c r="W47" s="199"/>
      <c r="X47" s="199"/>
      <c r="Y47" s="199"/>
      <c r="Z47" s="199"/>
      <c r="AA47" s="199"/>
      <c r="AC47" s="214"/>
    </row>
    <row r="48" spans="2:29" ht="11.85" customHeight="1" x14ac:dyDescent="0.2">
      <c r="B48" s="185"/>
      <c r="C48" s="194"/>
      <c r="D48" s="194"/>
      <c r="E48" s="195"/>
      <c r="F48" s="195"/>
      <c r="G48" s="194" t="s">
        <v>238</v>
      </c>
      <c r="H48" s="197" t="s">
        <v>231</v>
      </c>
      <c r="I48" s="198"/>
      <c r="J48" s="197"/>
      <c r="K48" s="198"/>
      <c r="L48" s="199"/>
      <c r="M48" s="199"/>
      <c r="N48" s="199"/>
      <c r="O48" s="199"/>
      <c r="P48" s="198">
        <v>2.2000000000000002</v>
      </c>
      <c r="Q48" s="199"/>
      <c r="R48" s="199"/>
      <c r="S48" s="199"/>
      <c r="T48" s="199"/>
      <c r="U48" s="199"/>
      <c r="V48" s="199"/>
      <c r="W48" s="199"/>
      <c r="X48" s="199"/>
      <c r="Y48" s="199"/>
      <c r="Z48" s="199"/>
      <c r="AA48" s="199"/>
      <c r="AC48" s="200"/>
    </row>
    <row r="49" spans="2:29" ht="11.85" customHeight="1" x14ac:dyDescent="0.2">
      <c r="B49" s="230">
        <f>'[1]CADD Sheets'!$A$2343</f>
        <v>428</v>
      </c>
      <c r="C49" s="194" t="s">
        <v>296</v>
      </c>
      <c r="D49" s="187" t="s">
        <v>149</v>
      </c>
      <c r="E49" s="195">
        <v>3455</v>
      </c>
      <c r="F49" s="195" t="s">
        <v>27</v>
      </c>
      <c r="G49" s="194" t="s">
        <v>41</v>
      </c>
      <c r="H49" s="197" t="s">
        <v>295</v>
      </c>
      <c r="I49" s="198"/>
      <c r="J49" s="198">
        <v>13</v>
      </c>
      <c r="K49" s="151"/>
      <c r="L49" s="199"/>
      <c r="M49" s="199"/>
      <c r="N49" s="199"/>
      <c r="O49" s="199"/>
      <c r="P49" s="198">
        <v>7.5</v>
      </c>
      <c r="Q49" s="199"/>
      <c r="R49" s="199"/>
      <c r="S49" s="199"/>
      <c r="T49" s="199"/>
      <c r="U49" s="199"/>
      <c r="V49" s="199"/>
      <c r="W49" s="199"/>
      <c r="X49" s="199"/>
      <c r="Y49" s="199"/>
      <c r="Z49" s="199"/>
      <c r="AA49" s="199"/>
      <c r="AC49" s="210">
        <v>13</v>
      </c>
    </row>
    <row r="50" spans="2:29" ht="11.85" customHeight="1" x14ac:dyDescent="0.2">
      <c r="B50" s="230">
        <f>'[1]CADD Sheets'!$A$2343</f>
        <v>428</v>
      </c>
      <c r="C50" s="194" t="s">
        <v>297</v>
      </c>
      <c r="D50" s="187" t="s">
        <v>149</v>
      </c>
      <c r="E50" s="195">
        <v>3710</v>
      </c>
      <c r="F50" s="195" t="s">
        <v>27</v>
      </c>
      <c r="G50" s="194" t="s">
        <v>285</v>
      </c>
      <c r="H50" s="197" t="s">
        <v>286</v>
      </c>
      <c r="I50" s="198">
        <v>12</v>
      </c>
      <c r="J50" s="198"/>
      <c r="K50" s="151"/>
      <c r="L50" s="199"/>
      <c r="M50" s="199"/>
      <c r="N50" s="199"/>
      <c r="O50" s="199"/>
      <c r="P50" s="198">
        <v>3</v>
      </c>
      <c r="Q50" s="199"/>
      <c r="R50" s="199"/>
      <c r="S50" s="199"/>
      <c r="T50" s="199"/>
      <c r="U50" s="199"/>
      <c r="V50" s="199"/>
      <c r="W50" s="199"/>
      <c r="X50" s="199"/>
      <c r="Y50" s="199"/>
      <c r="Z50" s="199"/>
      <c r="AA50" s="199"/>
      <c r="AC50" s="210"/>
    </row>
    <row r="51" spans="2:29" ht="11.85" customHeight="1" x14ac:dyDescent="0.2">
      <c r="B51" s="230">
        <f>'[1]CADD Sheets'!$A$2343</f>
        <v>428</v>
      </c>
      <c r="C51" s="194" t="s">
        <v>298</v>
      </c>
      <c r="D51" s="187" t="s">
        <v>294</v>
      </c>
      <c r="E51" s="195">
        <v>115496</v>
      </c>
      <c r="F51" s="195" t="s">
        <v>27</v>
      </c>
      <c r="G51" s="194" t="s">
        <v>285</v>
      </c>
      <c r="H51" s="197" t="s">
        <v>286</v>
      </c>
      <c r="I51" s="198">
        <v>12</v>
      </c>
      <c r="J51" s="198"/>
      <c r="K51" s="151"/>
      <c r="L51" s="199"/>
      <c r="M51" s="199"/>
      <c r="N51" s="199"/>
      <c r="O51" s="199"/>
      <c r="P51" s="198">
        <v>3</v>
      </c>
      <c r="Q51" s="199"/>
      <c r="R51" s="199"/>
      <c r="S51" s="199"/>
      <c r="T51" s="199"/>
      <c r="U51" s="199"/>
      <c r="V51" s="199"/>
      <c r="W51" s="199"/>
      <c r="X51" s="199"/>
      <c r="Y51" s="199"/>
      <c r="Z51" s="199"/>
      <c r="AA51" s="199"/>
      <c r="AC51" s="210"/>
    </row>
    <row r="52" spans="2:29" ht="12.75" customHeight="1" x14ac:dyDescent="0.2">
      <c r="B52" s="230">
        <f>'[1]CADD Sheets'!$A$2343</f>
        <v>428</v>
      </c>
      <c r="C52" s="194" t="s">
        <v>352</v>
      </c>
      <c r="D52" s="215" t="s">
        <v>149</v>
      </c>
      <c r="E52" s="195"/>
      <c r="F52" s="195" t="s">
        <v>27</v>
      </c>
      <c r="G52" s="194" t="s">
        <v>351</v>
      </c>
      <c r="H52" s="197" t="s">
        <v>162</v>
      </c>
      <c r="I52" s="198"/>
      <c r="J52" s="197"/>
      <c r="K52" s="198"/>
      <c r="L52" s="141"/>
      <c r="M52" s="141"/>
      <c r="N52" s="141"/>
      <c r="O52" s="141"/>
      <c r="P52" s="198">
        <v>1.5</v>
      </c>
      <c r="Q52" s="199"/>
      <c r="R52" s="199"/>
      <c r="S52" s="199"/>
      <c r="T52" s="199"/>
      <c r="U52" s="199"/>
      <c r="V52" s="199"/>
      <c r="W52" s="199"/>
      <c r="X52" s="199"/>
      <c r="Y52" s="199"/>
      <c r="Z52" s="199"/>
      <c r="AA52" s="199"/>
      <c r="AC52" s="216"/>
    </row>
    <row r="53" spans="2:29" ht="11.1" customHeight="1" x14ac:dyDescent="0.2">
      <c r="B53" s="185"/>
      <c r="C53" s="194"/>
      <c r="D53" s="215"/>
      <c r="E53" s="195"/>
      <c r="F53" s="195"/>
      <c r="G53" s="194"/>
      <c r="H53" s="197"/>
      <c r="I53" s="198"/>
      <c r="J53" s="198"/>
      <c r="K53" s="151"/>
      <c r="L53" s="199"/>
      <c r="M53" s="199"/>
      <c r="N53" s="199"/>
      <c r="O53" s="199"/>
      <c r="P53" s="198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C53" s="210"/>
    </row>
    <row r="54" spans="2:29" ht="11.85" customHeight="1" x14ac:dyDescent="0.2">
      <c r="B54" s="230">
        <f>'[1]CADD Sheets'!$A$2349</f>
        <v>429</v>
      </c>
      <c r="C54" s="201" t="s">
        <v>100</v>
      </c>
      <c r="D54" s="187" t="s">
        <v>293</v>
      </c>
      <c r="E54" s="196"/>
      <c r="F54" s="196" t="s">
        <v>32</v>
      </c>
      <c r="G54" s="202" t="s">
        <v>139</v>
      </c>
      <c r="H54" s="202"/>
      <c r="I54" s="202"/>
      <c r="J54" s="202"/>
      <c r="K54" s="202"/>
      <c r="L54" s="202"/>
      <c r="M54" s="202"/>
      <c r="N54" s="202"/>
      <c r="O54" s="202"/>
      <c r="P54" s="202"/>
      <c r="Q54" s="202"/>
      <c r="R54" s="202"/>
      <c r="S54" s="141"/>
      <c r="T54" s="141"/>
      <c r="U54" s="141"/>
      <c r="V54" s="141"/>
      <c r="W54" s="141"/>
      <c r="X54" s="142">
        <v>1</v>
      </c>
      <c r="Y54" s="141"/>
      <c r="Z54" s="141"/>
      <c r="AA54" s="141">
        <v>1</v>
      </c>
      <c r="AC54" s="203"/>
    </row>
    <row r="55" spans="2:29" ht="11.85" customHeight="1" x14ac:dyDescent="0.2">
      <c r="B55" s="230"/>
      <c r="C55" s="201"/>
      <c r="D55" s="201"/>
      <c r="E55" s="196"/>
      <c r="F55" s="196"/>
      <c r="G55" s="202" t="s">
        <v>139</v>
      </c>
      <c r="H55" s="202"/>
      <c r="I55" s="202"/>
      <c r="J55" s="202"/>
      <c r="K55" s="202"/>
      <c r="L55" s="202"/>
      <c r="M55" s="202"/>
      <c r="N55" s="202"/>
      <c r="O55" s="202"/>
      <c r="P55" s="202"/>
      <c r="Q55" s="202"/>
      <c r="R55" s="202"/>
      <c r="S55" s="141"/>
      <c r="T55" s="141"/>
      <c r="U55" s="141"/>
      <c r="V55" s="141"/>
      <c r="W55" s="141"/>
      <c r="X55" s="142">
        <v>1</v>
      </c>
      <c r="Y55" s="141"/>
      <c r="Z55" s="141"/>
      <c r="AA55" s="141"/>
      <c r="AC55" s="203"/>
    </row>
    <row r="56" spans="2:29" ht="11.85" customHeight="1" x14ac:dyDescent="0.2">
      <c r="B56" s="230">
        <f>'[1]CADD Sheets'!$A$2349</f>
        <v>429</v>
      </c>
      <c r="C56" s="201" t="s">
        <v>106</v>
      </c>
      <c r="D56" s="187" t="s">
        <v>293</v>
      </c>
      <c r="E56" s="196"/>
      <c r="F56" s="196" t="s">
        <v>30</v>
      </c>
      <c r="G56" s="202" t="s">
        <v>271</v>
      </c>
      <c r="H56" s="202"/>
      <c r="I56" s="202"/>
      <c r="J56" s="202"/>
      <c r="K56" s="202"/>
      <c r="L56" s="202"/>
      <c r="M56" s="202"/>
      <c r="N56" s="202"/>
      <c r="O56" s="202"/>
      <c r="P56" s="202"/>
      <c r="Q56" s="202"/>
      <c r="R56" s="202"/>
      <c r="S56" s="141">
        <v>1</v>
      </c>
      <c r="T56" s="141"/>
      <c r="U56" s="141">
        <v>1</v>
      </c>
      <c r="V56" s="141"/>
      <c r="W56" s="141"/>
      <c r="X56" s="142"/>
      <c r="Y56" s="141"/>
      <c r="Z56" s="141"/>
      <c r="AA56" s="141"/>
      <c r="AC56" s="203"/>
    </row>
    <row r="57" spans="2:29" ht="11.85" customHeight="1" x14ac:dyDescent="0.2">
      <c r="B57" s="230">
        <f>'[1]CADD Sheets'!$A$2349</f>
        <v>429</v>
      </c>
      <c r="C57" s="201" t="s">
        <v>299</v>
      </c>
      <c r="D57" s="187" t="s">
        <v>293</v>
      </c>
      <c r="E57" s="196"/>
      <c r="F57" s="196" t="s">
        <v>27</v>
      </c>
      <c r="G57" s="202" t="s">
        <v>287</v>
      </c>
      <c r="H57" s="202"/>
      <c r="I57" s="202"/>
      <c r="J57" s="202"/>
      <c r="K57" s="202"/>
      <c r="L57" s="202"/>
      <c r="M57" s="202"/>
      <c r="N57" s="202"/>
      <c r="O57" s="202"/>
      <c r="P57" s="202"/>
      <c r="Q57" s="202"/>
      <c r="R57" s="202"/>
      <c r="S57" s="141">
        <v>1</v>
      </c>
      <c r="T57" s="141"/>
      <c r="U57" s="141">
        <v>1</v>
      </c>
      <c r="V57" s="141"/>
      <c r="W57" s="141"/>
      <c r="X57" s="142"/>
      <c r="Y57" s="141"/>
      <c r="Z57" s="141"/>
      <c r="AA57" s="141"/>
      <c r="AC57" s="203"/>
    </row>
    <row r="58" spans="2:29" ht="11.85" customHeight="1" x14ac:dyDescent="0.2">
      <c r="B58" s="230"/>
      <c r="C58" s="201"/>
      <c r="D58" s="217"/>
      <c r="E58" s="196"/>
      <c r="F58" s="196"/>
      <c r="G58" s="202" t="s">
        <v>147</v>
      </c>
      <c r="H58" s="202"/>
      <c r="I58" s="202"/>
      <c r="J58" s="202"/>
      <c r="K58" s="202"/>
      <c r="L58" s="202"/>
      <c r="M58" s="202"/>
      <c r="N58" s="202"/>
      <c r="O58" s="202"/>
      <c r="P58" s="202"/>
      <c r="Q58" s="202"/>
      <c r="R58" s="202"/>
      <c r="S58" s="141">
        <v>1</v>
      </c>
      <c r="T58" s="141"/>
      <c r="U58" s="141"/>
      <c r="V58" s="141"/>
      <c r="W58" s="141"/>
      <c r="X58" s="142"/>
      <c r="Y58" s="141"/>
      <c r="Z58" s="141"/>
      <c r="AA58" s="141"/>
      <c r="AC58" s="203"/>
    </row>
    <row r="59" spans="2:29" ht="11.1" customHeight="1" x14ac:dyDescent="0.2">
      <c r="B59" s="230"/>
      <c r="C59" s="201"/>
      <c r="D59" s="201"/>
      <c r="E59" s="196"/>
      <c r="F59" s="196"/>
      <c r="G59" s="202"/>
      <c r="H59" s="202"/>
      <c r="I59" s="202"/>
      <c r="J59" s="202"/>
      <c r="K59" s="202"/>
      <c r="L59" s="202"/>
      <c r="M59" s="202"/>
      <c r="N59" s="202"/>
      <c r="O59" s="202"/>
      <c r="P59" s="202"/>
      <c r="Q59" s="202"/>
      <c r="R59" s="202"/>
      <c r="S59" s="141"/>
      <c r="T59" s="141"/>
      <c r="U59" s="141"/>
      <c r="V59" s="141"/>
      <c r="W59" s="141"/>
      <c r="X59" s="142"/>
      <c r="Y59" s="141"/>
      <c r="Z59" s="141"/>
      <c r="AA59" s="141"/>
      <c r="AC59" s="203"/>
    </row>
    <row r="60" spans="2:29" ht="11.85" customHeight="1" x14ac:dyDescent="0.2">
      <c r="B60" s="230">
        <f>'[1]CADD Sheets'!$A$2349</f>
        <v>429</v>
      </c>
      <c r="C60" s="194" t="s">
        <v>91</v>
      </c>
      <c r="D60" s="187" t="s">
        <v>293</v>
      </c>
      <c r="E60" s="195" t="s">
        <v>239</v>
      </c>
      <c r="F60" s="195" t="s">
        <v>27</v>
      </c>
      <c r="G60" s="194" t="s">
        <v>378</v>
      </c>
      <c r="H60" s="197" t="s">
        <v>162</v>
      </c>
      <c r="I60" s="198">
        <v>12</v>
      </c>
      <c r="J60" s="197"/>
      <c r="K60" s="198"/>
      <c r="L60" s="141"/>
      <c r="M60" s="141"/>
      <c r="N60" s="141"/>
      <c r="O60" s="141"/>
      <c r="P60" s="198">
        <v>1.5</v>
      </c>
      <c r="Q60" s="199"/>
      <c r="R60" s="199"/>
      <c r="S60" s="199"/>
      <c r="T60" s="199"/>
      <c r="U60" s="199"/>
      <c r="V60" s="199"/>
      <c r="W60" s="199"/>
      <c r="X60" s="199"/>
      <c r="Y60" s="199"/>
      <c r="Z60" s="199"/>
      <c r="AA60" s="199"/>
      <c r="AC60" s="200"/>
    </row>
    <row r="61" spans="2:29" ht="11.85" customHeight="1" x14ac:dyDescent="0.2">
      <c r="B61" s="230">
        <f>'[1]CADD Sheets'!$A$2349</f>
        <v>429</v>
      </c>
      <c r="C61" s="194" t="s">
        <v>300</v>
      </c>
      <c r="D61" s="187" t="s">
        <v>293</v>
      </c>
      <c r="E61" s="195">
        <v>115075</v>
      </c>
      <c r="F61" s="195" t="s">
        <v>27</v>
      </c>
      <c r="G61" s="194" t="s">
        <v>384</v>
      </c>
      <c r="H61" s="197" t="s">
        <v>162</v>
      </c>
      <c r="I61" s="198">
        <v>12</v>
      </c>
      <c r="J61" s="197"/>
      <c r="K61" s="198"/>
      <c r="L61" s="141"/>
      <c r="M61" s="141"/>
      <c r="N61" s="141"/>
      <c r="O61" s="141"/>
      <c r="P61" s="198">
        <v>1.5</v>
      </c>
      <c r="Q61" s="199"/>
      <c r="R61" s="199"/>
      <c r="S61" s="199"/>
      <c r="T61" s="199"/>
      <c r="U61" s="199"/>
      <c r="V61" s="199"/>
      <c r="W61" s="199"/>
      <c r="X61" s="199"/>
      <c r="Y61" s="199"/>
      <c r="Z61" s="199"/>
      <c r="AA61" s="199"/>
      <c r="AC61" s="200"/>
    </row>
    <row r="62" spans="2:29" ht="11.85" customHeight="1" x14ac:dyDescent="0.2">
      <c r="B62" s="230">
        <f>'[1]CADD Sheets'!$A$2349</f>
        <v>429</v>
      </c>
      <c r="C62" s="194" t="s">
        <v>301</v>
      </c>
      <c r="D62" s="187" t="s">
        <v>293</v>
      </c>
      <c r="E62" s="195">
        <v>115056</v>
      </c>
      <c r="F62" s="195" t="s">
        <v>27</v>
      </c>
      <c r="G62" s="194" t="s">
        <v>165</v>
      </c>
      <c r="H62" s="197" t="s">
        <v>77</v>
      </c>
      <c r="I62" s="198">
        <v>12</v>
      </c>
      <c r="J62" s="197"/>
      <c r="K62" s="198"/>
      <c r="L62" s="141"/>
      <c r="M62" s="141"/>
      <c r="N62" s="141"/>
      <c r="O62" s="141"/>
      <c r="P62" s="198">
        <v>9</v>
      </c>
      <c r="Q62" s="199"/>
      <c r="R62" s="199"/>
      <c r="S62" s="199"/>
      <c r="T62" s="199"/>
      <c r="U62" s="199"/>
      <c r="V62" s="199"/>
      <c r="W62" s="199"/>
      <c r="X62" s="199"/>
      <c r="Y62" s="199"/>
      <c r="Z62" s="199"/>
      <c r="AA62" s="199"/>
      <c r="AC62" s="200"/>
    </row>
    <row r="63" spans="2:29" ht="11.85" customHeight="1" x14ac:dyDescent="0.2">
      <c r="B63" s="230"/>
      <c r="C63" s="194"/>
      <c r="D63" s="187"/>
      <c r="E63" s="195"/>
      <c r="F63" s="195"/>
      <c r="G63" s="194" t="s">
        <v>41</v>
      </c>
      <c r="H63" s="197" t="s">
        <v>83</v>
      </c>
      <c r="I63" s="198"/>
      <c r="J63" s="197" t="s">
        <v>288</v>
      </c>
      <c r="K63" s="198"/>
      <c r="L63" s="141">
        <v>2</v>
      </c>
      <c r="M63" s="141"/>
      <c r="N63" s="141"/>
      <c r="O63" s="141"/>
      <c r="P63" s="198">
        <v>10</v>
      </c>
      <c r="Q63" s="199"/>
      <c r="R63" s="199"/>
      <c r="S63" s="199"/>
      <c r="T63" s="199"/>
      <c r="U63" s="199"/>
      <c r="V63" s="199"/>
      <c r="W63" s="199"/>
      <c r="X63" s="199"/>
      <c r="Y63" s="199"/>
      <c r="Z63" s="199"/>
      <c r="AA63" s="199"/>
      <c r="AC63" s="197">
        <f>13.5+13.5</f>
        <v>27</v>
      </c>
    </row>
    <row r="64" spans="2:29" ht="11.85" customHeight="1" x14ac:dyDescent="0.2">
      <c r="B64" s="230"/>
      <c r="C64" s="194"/>
      <c r="D64" s="187"/>
      <c r="E64" s="195"/>
      <c r="F64" s="195"/>
      <c r="G64" s="194" t="s">
        <v>315</v>
      </c>
      <c r="H64" s="197" t="s">
        <v>313</v>
      </c>
      <c r="I64" s="198"/>
      <c r="J64" s="197"/>
      <c r="K64" s="197"/>
      <c r="L64" s="199"/>
      <c r="M64" s="199"/>
      <c r="N64" s="199"/>
      <c r="O64" s="199"/>
      <c r="P64" s="198">
        <v>1.5</v>
      </c>
      <c r="Q64" s="199"/>
      <c r="R64" s="199"/>
      <c r="S64" s="199"/>
      <c r="T64" s="199"/>
      <c r="U64" s="199"/>
      <c r="V64" s="199"/>
      <c r="W64" s="199"/>
      <c r="X64" s="199"/>
      <c r="Y64" s="199"/>
      <c r="Z64" s="199"/>
      <c r="AA64" s="199"/>
      <c r="AC64" s="216"/>
    </row>
    <row r="65" spans="2:29" ht="11.85" customHeight="1" x14ac:dyDescent="0.2">
      <c r="B65" s="230">
        <f>'[1]CADD Sheets'!$A$2349</f>
        <v>429</v>
      </c>
      <c r="C65" s="194" t="s">
        <v>303</v>
      </c>
      <c r="D65" s="187" t="s">
        <v>293</v>
      </c>
      <c r="E65" s="195">
        <v>115075</v>
      </c>
      <c r="F65" s="195" t="s">
        <v>30</v>
      </c>
      <c r="G65" s="194" t="s">
        <v>378</v>
      </c>
      <c r="H65" s="197" t="s">
        <v>162</v>
      </c>
      <c r="I65" s="198">
        <v>12</v>
      </c>
      <c r="J65" s="197"/>
      <c r="K65" s="198"/>
      <c r="L65" s="141"/>
      <c r="M65" s="141"/>
      <c r="N65" s="141"/>
      <c r="O65" s="141"/>
      <c r="P65" s="198">
        <v>1.5</v>
      </c>
      <c r="Q65" s="199"/>
      <c r="R65" s="199"/>
      <c r="S65" s="199"/>
      <c r="T65" s="199"/>
      <c r="U65" s="199"/>
      <c r="V65" s="199"/>
      <c r="W65" s="199"/>
      <c r="X65" s="199"/>
      <c r="Y65" s="199"/>
      <c r="Z65" s="199"/>
      <c r="AA65" s="199"/>
      <c r="AC65" s="200"/>
    </row>
    <row r="66" spans="2:29" ht="11.85" customHeight="1" x14ac:dyDescent="0.2">
      <c r="B66" s="230">
        <f>'[1]CADD Sheets'!$A$2349</f>
        <v>429</v>
      </c>
      <c r="C66" s="194" t="s">
        <v>302</v>
      </c>
      <c r="D66" s="187" t="s">
        <v>293</v>
      </c>
      <c r="E66" s="195">
        <v>115256</v>
      </c>
      <c r="F66" s="195" t="s">
        <v>27</v>
      </c>
      <c r="G66" s="194" t="s">
        <v>315</v>
      </c>
      <c r="H66" s="197" t="s">
        <v>313</v>
      </c>
      <c r="I66" s="198">
        <v>12</v>
      </c>
      <c r="J66" s="197"/>
      <c r="K66" s="197"/>
      <c r="L66" s="199"/>
      <c r="M66" s="199"/>
      <c r="N66" s="199"/>
      <c r="O66" s="199"/>
      <c r="P66" s="198">
        <v>1.5</v>
      </c>
      <c r="Q66" s="199"/>
      <c r="R66" s="199"/>
      <c r="S66" s="199"/>
      <c r="T66" s="199"/>
      <c r="U66" s="199"/>
      <c r="V66" s="199"/>
      <c r="W66" s="199"/>
      <c r="X66" s="199"/>
      <c r="Y66" s="199"/>
      <c r="Z66" s="199"/>
      <c r="AA66" s="199"/>
      <c r="AC66" s="200"/>
    </row>
    <row r="67" spans="2:29" ht="11.85" customHeight="1" x14ac:dyDescent="0.2">
      <c r="B67" s="230">
        <f>'[1]CADD Sheets'!$A$2349</f>
        <v>429</v>
      </c>
      <c r="C67" s="194" t="s">
        <v>92</v>
      </c>
      <c r="D67" s="187" t="s">
        <v>293</v>
      </c>
      <c r="E67" s="195">
        <v>115254</v>
      </c>
      <c r="F67" s="195" t="s">
        <v>30</v>
      </c>
      <c r="G67" s="194" t="s">
        <v>384</v>
      </c>
      <c r="H67" s="197" t="s">
        <v>162</v>
      </c>
      <c r="I67" s="198">
        <v>12</v>
      </c>
      <c r="J67" s="197"/>
      <c r="K67" s="198"/>
      <c r="L67" s="141"/>
      <c r="M67" s="141"/>
      <c r="N67" s="141"/>
      <c r="O67" s="141"/>
      <c r="P67" s="198">
        <v>1.5</v>
      </c>
      <c r="Q67" s="199"/>
      <c r="R67" s="199"/>
      <c r="S67" s="199"/>
      <c r="T67" s="199"/>
      <c r="U67" s="199"/>
      <c r="V67" s="199"/>
      <c r="W67" s="199"/>
      <c r="X67" s="199"/>
      <c r="Y67" s="199"/>
      <c r="Z67" s="199"/>
      <c r="AA67" s="199"/>
      <c r="AC67" s="200"/>
    </row>
    <row r="68" spans="2:29" ht="11.85" customHeight="1" x14ac:dyDescent="0.2">
      <c r="B68" s="230">
        <f>'[1]CADD Sheets'!$A$2349</f>
        <v>429</v>
      </c>
      <c r="C68" s="194" t="s">
        <v>321</v>
      </c>
      <c r="D68" s="187" t="s">
        <v>355</v>
      </c>
      <c r="E68" s="195"/>
      <c r="F68" s="196"/>
      <c r="G68" s="194" t="s">
        <v>314</v>
      </c>
      <c r="H68" s="197" t="s">
        <v>313</v>
      </c>
      <c r="I68" s="198"/>
      <c r="J68" s="197"/>
      <c r="K68" s="197"/>
      <c r="L68" s="199"/>
      <c r="M68" s="199"/>
      <c r="N68" s="199"/>
      <c r="O68" s="199">
        <v>1</v>
      </c>
      <c r="P68" s="198">
        <v>1.5</v>
      </c>
      <c r="Q68" s="199"/>
      <c r="R68" s="199"/>
      <c r="S68" s="199"/>
      <c r="T68" s="199"/>
      <c r="U68" s="199"/>
      <c r="V68" s="199"/>
      <c r="W68" s="199"/>
      <c r="X68" s="199"/>
      <c r="Y68" s="199"/>
      <c r="Z68" s="199"/>
      <c r="AA68" s="199"/>
      <c r="AC68" s="200"/>
    </row>
    <row r="69" spans="2:29" ht="11.1" customHeight="1" x14ac:dyDescent="0.2">
      <c r="B69" s="230"/>
      <c r="C69" s="194"/>
      <c r="D69" s="217"/>
      <c r="E69" s="195"/>
      <c r="F69" s="195"/>
      <c r="G69" s="194"/>
      <c r="H69" s="197"/>
      <c r="I69" s="198"/>
      <c r="J69" s="197"/>
      <c r="K69" s="198"/>
      <c r="L69" s="141"/>
      <c r="M69" s="141"/>
      <c r="N69" s="141"/>
      <c r="O69" s="141"/>
      <c r="P69" s="198"/>
      <c r="Q69" s="199"/>
      <c r="R69" s="199"/>
      <c r="S69" s="199"/>
      <c r="T69" s="199"/>
      <c r="U69" s="199"/>
      <c r="V69" s="199"/>
      <c r="W69" s="199"/>
      <c r="X69" s="199"/>
      <c r="Y69" s="199"/>
      <c r="Z69" s="199"/>
      <c r="AA69" s="199"/>
      <c r="AC69" s="200"/>
    </row>
    <row r="70" spans="2:29" ht="11.85" customHeight="1" x14ac:dyDescent="0.2">
      <c r="B70" s="230">
        <f>'[1]CADD Sheets'!$A$2355</f>
        <v>431</v>
      </c>
      <c r="C70" s="201" t="s">
        <v>108</v>
      </c>
      <c r="D70" s="187" t="s">
        <v>294</v>
      </c>
      <c r="E70" s="196"/>
      <c r="F70" s="196" t="s">
        <v>27</v>
      </c>
      <c r="G70" s="202" t="s">
        <v>221</v>
      </c>
      <c r="H70" s="202"/>
      <c r="I70" s="202"/>
      <c r="J70" s="202"/>
      <c r="K70" s="202"/>
      <c r="L70" s="202"/>
      <c r="M70" s="202"/>
      <c r="N70" s="202"/>
      <c r="O70" s="202"/>
      <c r="P70" s="202"/>
      <c r="Q70" s="202"/>
      <c r="R70" s="202"/>
      <c r="S70" s="141"/>
      <c r="T70" s="141"/>
      <c r="U70" s="141"/>
      <c r="V70" s="141"/>
      <c r="W70" s="141"/>
      <c r="X70" s="142"/>
      <c r="Y70" s="141">
        <v>1</v>
      </c>
      <c r="Z70" s="141"/>
      <c r="AA70" s="141"/>
      <c r="AC70" s="203"/>
    </row>
    <row r="71" spans="2:29" ht="11.85" customHeight="1" x14ac:dyDescent="0.2">
      <c r="B71" s="230"/>
      <c r="C71" s="201"/>
      <c r="D71" s="201"/>
      <c r="E71" s="196"/>
      <c r="F71" s="196"/>
      <c r="G71" s="202" t="s">
        <v>151</v>
      </c>
      <c r="H71" s="202"/>
      <c r="I71" s="202"/>
      <c r="J71" s="202"/>
      <c r="K71" s="202"/>
      <c r="L71" s="202"/>
      <c r="M71" s="202"/>
      <c r="N71" s="202"/>
      <c r="O71" s="202"/>
      <c r="P71" s="202"/>
      <c r="Q71" s="202"/>
      <c r="R71" s="202"/>
      <c r="S71" s="141"/>
      <c r="T71" s="141"/>
      <c r="U71" s="141"/>
      <c r="V71" s="141"/>
      <c r="W71" s="141"/>
      <c r="X71" s="142"/>
      <c r="Y71" s="141">
        <v>1</v>
      </c>
      <c r="Z71" s="141"/>
      <c r="AA71" s="141"/>
      <c r="AC71" s="203"/>
    </row>
    <row r="72" spans="2:29" ht="11.85" customHeight="1" x14ac:dyDescent="0.2">
      <c r="B72" s="230"/>
      <c r="C72" s="201"/>
      <c r="D72" s="201"/>
      <c r="E72" s="196"/>
      <c r="F72" s="196"/>
      <c r="G72" s="202" t="s">
        <v>218</v>
      </c>
      <c r="H72" s="202"/>
      <c r="I72" s="202"/>
      <c r="J72" s="202"/>
      <c r="K72" s="202"/>
      <c r="L72" s="202"/>
      <c r="M72" s="202"/>
      <c r="N72" s="202"/>
      <c r="O72" s="202"/>
      <c r="P72" s="202"/>
      <c r="Q72" s="202"/>
      <c r="R72" s="202"/>
      <c r="S72" s="141"/>
      <c r="T72" s="141"/>
      <c r="U72" s="141"/>
      <c r="V72" s="141"/>
      <c r="W72" s="141"/>
      <c r="X72" s="142"/>
      <c r="Y72" s="141">
        <v>1</v>
      </c>
      <c r="Z72" s="141"/>
      <c r="AA72" s="141"/>
      <c r="AC72" s="203"/>
    </row>
    <row r="73" spans="2:29" ht="11.85" customHeight="1" x14ac:dyDescent="0.2">
      <c r="B73" s="230"/>
      <c r="C73" s="201"/>
      <c r="D73" s="201"/>
      <c r="E73" s="196"/>
      <c r="F73" s="196"/>
      <c r="G73" s="202" t="s">
        <v>222</v>
      </c>
      <c r="H73" s="202"/>
      <c r="I73" s="202"/>
      <c r="J73" s="202"/>
      <c r="K73" s="202"/>
      <c r="L73" s="202"/>
      <c r="M73" s="202"/>
      <c r="N73" s="202"/>
      <c r="O73" s="202"/>
      <c r="P73" s="202"/>
      <c r="Q73" s="202"/>
      <c r="R73" s="202"/>
      <c r="S73" s="141"/>
      <c r="T73" s="141"/>
      <c r="U73" s="141"/>
      <c r="V73" s="141"/>
      <c r="W73" s="141"/>
      <c r="X73" s="142"/>
      <c r="Y73" s="141">
        <v>1</v>
      </c>
      <c r="Z73" s="141"/>
      <c r="AA73" s="141"/>
      <c r="AC73" s="203"/>
    </row>
    <row r="74" spans="2:29" ht="11.85" customHeight="1" x14ac:dyDescent="0.2">
      <c r="B74" s="230"/>
      <c r="C74" s="201"/>
      <c r="D74" s="201"/>
      <c r="E74" s="196"/>
      <c r="F74" s="196"/>
      <c r="G74" s="202" t="s">
        <v>151</v>
      </c>
      <c r="H74" s="202"/>
      <c r="I74" s="202"/>
      <c r="J74" s="202"/>
      <c r="K74" s="202"/>
      <c r="L74" s="202"/>
      <c r="M74" s="202"/>
      <c r="N74" s="202"/>
      <c r="O74" s="202"/>
      <c r="P74" s="202"/>
      <c r="Q74" s="202"/>
      <c r="R74" s="202"/>
      <c r="S74" s="141"/>
      <c r="T74" s="141"/>
      <c r="U74" s="141"/>
      <c r="V74" s="141"/>
      <c r="W74" s="141"/>
      <c r="X74" s="142"/>
      <c r="Y74" s="141">
        <v>1</v>
      </c>
      <c r="Z74" s="141"/>
      <c r="AA74" s="141"/>
      <c r="AC74" s="203"/>
    </row>
    <row r="75" spans="2:29" ht="11.85" customHeight="1" x14ac:dyDescent="0.2">
      <c r="B75" s="230"/>
      <c r="C75" s="201"/>
      <c r="D75" s="201"/>
      <c r="E75" s="196"/>
      <c r="F75" s="196"/>
      <c r="G75" s="202" t="s">
        <v>218</v>
      </c>
      <c r="H75" s="202"/>
      <c r="I75" s="202"/>
      <c r="J75" s="202"/>
      <c r="K75" s="202"/>
      <c r="L75" s="202"/>
      <c r="M75" s="202"/>
      <c r="N75" s="202"/>
      <c r="O75" s="202"/>
      <c r="P75" s="202"/>
      <c r="Q75" s="202"/>
      <c r="R75" s="202"/>
      <c r="S75" s="141"/>
      <c r="T75" s="141"/>
      <c r="U75" s="141"/>
      <c r="V75" s="141"/>
      <c r="W75" s="141"/>
      <c r="X75" s="142"/>
      <c r="Y75" s="141">
        <v>1</v>
      </c>
      <c r="Z75" s="141"/>
      <c r="AA75" s="141"/>
      <c r="AC75" s="203"/>
    </row>
    <row r="76" spans="2:29" ht="11.85" customHeight="1" x14ac:dyDescent="0.2">
      <c r="B76" s="230">
        <f>'[1]CADD Sheets'!$A$2355</f>
        <v>431</v>
      </c>
      <c r="C76" s="201" t="s">
        <v>111</v>
      </c>
      <c r="D76" s="187" t="s">
        <v>294</v>
      </c>
      <c r="E76" s="196"/>
      <c r="F76" s="196" t="s">
        <v>27</v>
      </c>
      <c r="G76" s="202" t="s">
        <v>216</v>
      </c>
      <c r="H76" s="202"/>
      <c r="I76" s="202"/>
      <c r="J76" s="202"/>
      <c r="K76" s="202"/>
      <c r="L76" s="202"/>
      <c r="M76" s="202"/>
      <c r="N76" s="202"/>
      <c r="O76" s="202"/>
      <c r="P76" s="202"/>
      <c r="Q76" s="202"/>
      <c r="R76" s="202"/>
      <c r="S76" s="141"/>
      <c r="T76" s="141"/>
      <c r="U76" s="141"/>
      <c r="V76" s="141"/>
      <c r="W76" s="141"/>
      <c r="X76" s="142">
        <v>1</v>
      </c>
      <c r="Y76" s="141"/>
      <c r="Z76" s="141">
        <v>1</v>
      </c>
      <c r="AA76" s="141"/>
      <c r="AC76" s="203"/>
    </row>
    <row r="77" spans="2:29" ht="11.85" customHeight="1" x14ac:dyDescent="0.2">
      <c r="B77" s="230"/>
      <c r="C77" s="201"/>
      <c r="D77" s="201"/>
      <c r="E77" s="196"/>
      <c r="F77" s="196"/>
      <c r="G77" s="202" t="s">
        <v>216</v>
      </c>
      <c r="H77" s="202"/>
      <c r="I77" s="202"/>
      <c r="J77" s="202"/>
      <c r="K77" s="202"/>
      <c r="L77" s="202"/>
      <c r="M77" s="202"/>
      <c r="N77" s="202"/>
      <c r="O77" s="202"/>
      <c r="P77" s="202"/>
      <c r="Q77" s="202"/>
      <c r="R77" s="202"/>
      <c r="S77" s="141"/>
      <c r="T77" s="141"/>
      <c r="U77" s="141"/>
      <c r="V77" s="141"/>
      <c r="W77" s="141"/>
      <c r="X77" s="142">
        <v>1</v>
      </c>
      <c r="Y77" s="141"/>
      <c r="Z77" s="141"/>
      <c r="AA77" s="141"/>
      <c r="AC77" s="203"/>
    </row>
    <row r="78" spans="2:29" ht="11.85" customHeight="1" x14ac:dyDescent="0.2">
      <c r="B78" s="230"/>
      <c r="C78" s="201"/>
      <c r="D78" s="201"/>
      <c r="E78" s="196"/>
      <c r="F78" s="196"/>
      <c r="G78" s="202" t="s">
        <v>223</v>
      </c>
      <c r="H78" s="202"/>
      <c r="I78" s="202"/>
      <c r="J78" s="202"/>
      <c r="K78" s="202"/>
      <c r="L78" s="202"/>
      <c r="M78" s="202"/>
      <c r="N78" s="202"/>
      <c r="O78" s="202"/>
      <c r="P78" s="202"/>
      <c r="Q78" s="202"/>
      <c r="R78" s="202"/>
      <c r="S78" s="141"/>
      <c r="T78" s="141"/>
      <c r="U78" s="141"/>
      <c r="V78" s="141"/>
      <c r="W78" s="141"/>
      <c r="X78" s="142">
        <v>1</v>
      </c>
      <c r="Y78" s="141"/>
      <c r="Z78" s="141"/>
      <c r="AA78" s="141"/>
      <c r="AC78" s="203"/>
    </row>
    <row r="79" spans="2:29" ht="11.1" customHeight="1" x14ac:dyDescent="0.2">
      <c r="B79" s="230"/>
      <c r="C79" s="201"/>
      <c r="D79" s="201"/>
      <c r="E79" s="196"/>
      <c r="F79" s="196"/>
      <c r="G79" s="202"/>
      <c r="H79" s="202"/>
      <c r="I79" s="202"/>
      <c r="J79" s="202"/>
      <c r="K79" s="202"/>
      <c r="L79" s="202"/>
      <c r="M79" s="202"/>
      <c r="N79" s="202"/>
      <c r="O79" s="202"/>
      <c r="P79" s="202"/>
      <c r="Q79" s="202"/>
      <c r="R79" s="202"/>
      <c r="S79" s="141"/>
      <c r="T79" s="141"/>
      <c r="U79" s="141"/>
      <c r="V79" s="141"/>
      <c r="W79" s="141"/>
      <c r="X79" s="142"/>
      <c r="Y79" s="141"/>
      <c r="Z79" s="141"/>
      <c r="AA79" s="141"/>
      <c r="AC79" s="203"/>
    </row>
    <row r="80" spans="2:29" ht="11.85" customHeight="1" x14ac:dyDescent="0.2">
      <c r="B80" s="230">
        <f>'[1]CADD Sheets'!$A$2355</f>
        <v>431</v>
      </c>
      <c r="C80" s="194" t="s">
        <v>93</v>
      </c>
      <c r="D80" s="187" t="s">
        <v>293</v>
      </c>
      <c r="E80" s="195">
        <v>115355</v>
      </c>
      <c r="F80" s="195" t="s">
        <v>27</v>
      </c>
      <c r="G80" s="194" t="s">
        <v>378</v>
      </c>
      <c r="H80" s="197" t="s">
        <v>162</v>
      </c>
      <c r="I80" s="198">
        <v>12</v>
      </c>
      <c r="J80" s="197"/>
      <c r="K80" s="198"/>
      <c r="L80" s="141"/>
      <c r="M80" s="141"/>
      <c r="N80" s="141"/>
      <c r="O80" s="141"/>
      <c r="P80" s="198">
        <v>1.5</v>
      </c>
      <c r="Q80" s="199"/>
      <c r="R80" s="199"/>
      <c r="S80" s="199"/>
      <c r="T80" s="199"/>
      <c r="U80" s="199"/>
      <c r="V80" s="199"/>
      <c r="W80" s="199"/>
      <c r="X80" s="199"/>
      <c r="Y80" s="199"/>
      <c r="Z80" s="199"/>
      <c r="AA80" s="199"/>
      <c r="AC80" s="200"/>
    </row>
    <row r="81" spans="2:29" ht="11.85" customHeight="1" x14ac:dyDescent="0.2">
      <c r="B81" s="230">
        <f>'[1]CADD Sheets'!$A$2355</f>
        <v>431</v>
      </c>
      <c r="C81" s="194" t="s">
        <v>305</v>
      </c>
      <c r="D81" s="187" t="s">
        <v>293</v>
      </c>
      <c r="E81" s="195">
        <v>115055</v>
      </c>
      <c r="F81" s="195" t="s">
        <v>27</v>
      </c>
      <c r="G81" s="194" t="s">
        <v>384</v>
      </c>
      <c r="H81" s="197" t="s">
        <v>162</v>
      </c>
      <c r="I81" s="198">
        <v>12</v>
      </c>
      <c r="J81" s="197"/>
      <c r="K81" s="198"/>
      <c r="L81" s="141"/>
      <c r="M81" s="141"/>
      <c r="N81" s="141"/>
      <c r="O81" s="141"/>
      <c r="P81" s="198">
        <v>1.5</v>
      </c>
      <c r="Q81" s="199"/>
      <c r="R81" s="199"/>
      <c r="S81" s="199"/>
      <c r="T81" s="199"/>
      <c r="U81" s="199"/>
      <c r="V81" s="199"/>
      <c r="W81" s="199"/>
      <c r="X81" s="199"/>
      <c r="Y81" s="199"/>
      <c r="Z81" s="199"/>
      <c r="AA81" s="199"/>
      <c r="AC81" s="200"/>
    </row>
    <row r="82" spans="2:29" ht="11.85" customHeight="1" x14ac:dyDescent="0.2">
      <c r="B82" s="230">
        <f>'[1]CADD Sheets'!$A$2355</f>
        <v>431</v>
      </c>
      <c r="C82" s="194" t="s">
        <v>304</v>
      </c>
      <c r="D82" s="187" t="s">
        <v>293</v>
      </c>
      <c r="E82" s="195">
        <v>115035</v>
      </c>
      <c r="F82" s="195" t="s">
        <v>27</v>
      </c>
      <c r="G82" s="194" t="s">
        <v>285</v>
      </c>
      <c r="H82" s="197" t="s">
        <v>286</v>
      </c>
      <c r="I82" s="198">
        <v>12</v>
      </c>
      <c r="J82" s="198"/>
      <c r="K82" s="151"/>
      <c r="L82" s="199"/>
      <c r="M82" s="199"/>
      <c r="N82" s="199"/>
      <c r="O82" s="199"/>
      <c r="P82" s="198">
        <v>3</v>
      </c>
      <c r="Q82" s="199"/>
      <c r="R82" s="199"/>
      <c r="S82" s="199"/>
      <c r="T82" s="199"/>
      <c r="U82" s="199"/>
      <c r="V82" s="199"/>
      <c r="W82" s="199"/>
      <c r="X82" s="199"/>
      <c r="Y82" s="199"/>
      <c r="Z82" s="199"/>
      <c r="AA82" s="199"/>
      <c r="AC82" s="210"/>
    </row>
    <row r="83" spans="2:29" ht="11.85" customHeight="1" x14ac:dyDescent="0.2">
      <c r="B83" s="230">
        <f>'[1]CADD Sheets'!$A$2355</f>
        <v>431</v>
      </c>
      <c r="C83" s="194" t="s">
        <v>306</v>
      </c>
      <c r="D83" s="187" t="s">
        <v>293</v>
      </c>
      <c r="E83" s="195">
        <v>115055</v>
      </c>
      <c r="F83" s="195" t="s">
        <v>30</v>
      </c>
      <c r="G83" s="194" t="s">
        <v>378</v>
      </c>
      <c r="H83" s="197" t="s">
        <v>162</v>
      </c>
      <c r="I83" s="198">
        <v>12</v>
      </c>
      <c r="J83" s="197"/>
      <c r="K83" s="198"/>
      <c r="L83" s="141"/>
      <c r="M83" s="141"/>
      <c r="N83" s="141"/>
      <c r="O83" s="141"/>
      <c r="P83" s="198">
        <v>1.5</v>
      </c>
      <c r="Q83" s="199"/>
      <c r="R83" s="199"/>
      <c r="S83" s="199"/>
      <c r="T83" s="199"/>
      <c r="U83" s="199"/>
      <c r="V83" s="199"/>
      <c r="W83" s="199"/>
      <c r="X83" s="199"/>
      <c r="Y83" s="199"/>
      <c r="Z83" s="199"/>
      <c r="AA83" s="199"/>
      <c r="AC83" s="200"/>
    </row>
    <row r="84" spans="2:29" ht="11.85" customHeight="1" x14ac:dyDescent="0.2">
      <c r="B84" s="230">
        <f>'[1]CADD Sheets'!$A$2355</f>
        <v>431</v>
      </c>
      <c r="C84" s="194" t="s">
        <v>94</v>
      </c>
      <c r="D84" s="187" t="s">
        <v>293</v>
      </c>
      <c r="E84" s="195">
        <v>115355</v>
      </c>
      <c r="F84" s="195" t="s">
        <v>30</v>
      </c>
      <c r="G84" s="194" t="s">
        <v>384</v>
      </c>
      <c r="H84" s="197" t="s">
        <v>162</v>
      </c>
      <c r="I84" s="198">
        <v>12</v>
      </c>
      <c r="J84" s="197"/>
      <c r="K84" s="198"/>
      <c r="L84" s="141"/>
      <c r="M84" s="141"/>
      <c r="N84" s="141"/>
      <c r="O84" s="141"/>
      <c r="P84" s="198">
        <v>1.5</v>
      </c>
      <c r="Q84" s="199"/>
      <c r="R84" s="199"/>
      <c r="S84" s="199"/>
      <c r="T84" s="199"/>
      <c r="U84" s="199"/>
      <c r="V84" s="199"/>
      <c r="W84" s="199"/>
      <c r="X84" s="199"/>
      <c r="Y84" s="199"/>
      <c r="Z84" s="199"/>
      <c r="AA84" s="199"/>
      <c r="AC84" s="200"/>
    </row>
    <row r="85" spans="2:29" ht="11.1" customHeight="1" x14ac:dyDescent="0.2">
      <c r="B85" s="230"/>
      <c r="C85" s="201"/>
      <c r="D85" s="201"/>
      <c r="E85" s="196"/>
      <c r="F85" s="196"/>
      <c r="G85" s="202"/>
      <c r="H85" s="202"/>
      <c r="I85" s="202"/>
      <c r="J85" s="202"/>
      <c r="K85" s="202"/>
      <c r="L85" s="202"/>
      <c r="M85" s="202"/>
      <c r="N85" s="202"/>
      <c r="O85" s="202"/>
      <c r="P85" s="202"/>
      <c r="Q85" s="202"/>
      <c r="R85" s="202"/>
      <c r="S85" s="141"/>
      <c r="T85" s="141"/>
      <c r="U85" s="141"/>
      <c r="V85" s="141"/>
      <c r="W85" s="141"/>
      <c r="X85" s="142"/>
      <c r="Y85" s="141"/>
      <c r="Z85" s="141"/>
      <c r="AA85" s="141"/>
      <c r="AC85" s="203"/>
    </row>
    <row r="86" spans="2:29" ht="11.85" customHeight="1" x14ac:dyDescent="0.2">
      <c r="B86" s="230">
        <f>'[1]CADD Sheets'!$A$2362</f>
        <v>432</v>
      </c>
      <c r="C86" s="201" t="s">
        <v>112</v>
      </c>
      <c r="D86" s="201" t="s">
        <v>130</v>
      </c>
      <c r="E86" s="196"/>
      <c r="F86" s="196" t="s">
        <v>30</v>
      </c>
      <c r="G86" s="202" t="s">
        <v>138</v>
      </c>
      <c r="H86" s="202"/>
      <c r="I86" s="202"/>
      <c r="J86" s="202"/>
      <c r="K86" s="202"/>
      <c r="L86" s="202"/>
      <c r="M86" s="202"/>
      <c r="N86" s="202"/>
      <c r="O86" s="202"/>
      <c r="P86" s="202"/>
      <c r="Q86" s="202"/>
      <c r="R86" s="202"/>
      <c r="S86" s="141"/>
      <c r="T86" s="141">
        <v>1</v>
      </c>
      <c r="U86" s="141"/>
      <c r="V86" s="141">
        <v>2</v>
      </c>
      <c r="W86" s="141"/>
      <c r="X86" s="142"/>
      <c r="Y86" s="141"/>
      <c r="Z86" s="141"/>
      <c r="AA86" s="141"/>
      <c r="AC86" s="203"/>
    </row>
    <row r="87" spans="2:29" ht="11.85" customHeight="1" x14ac:dyDescent="0.2">
      <c r="B87" s="230"/>
      <c r="C87" s="201"/>
      <c r="D87" s="201"/>
      <c r="E87" s="196"/>
      <c r="F87" s="196"/>
      <c r="G87" s="202" t="s">
        <v>41</v>
      </c>
      <c r="H87" s="202"/>
      <c r="I87" s="202"/>
      <c r="J87" s="202"/>
      <c r="K87" s="202"/>
      <c r="L87" s="202"/>
      <c r="M87" s="202"/>
      <c r="N87" s="202"/>
      <c r="O87" s="202"/>
      <c r="P87" s="202"/>
      <c r="Q87" s="202"/>
      <c r="R87" s="202"/>
      <c r="S87" s="141"/>
      <c r="T87" s="141">
        <v>1</v>
      </c>
      <c r="U87" s="141"/>
      <c r="V87" s="141"/>
      <c r="W87" s="141"/>
      <c r="X87" s="142"/>
      <c r="Y87" s="141"/>
      <c r="Z87" s="141"/>
      <c r="AA87" s="141"/>
      <c r="AC87" s="203"/>
    </row>
    <row r="88" spans="2:29" ht="11.85" customHeight="1" x14ac:dyDescent="0.2">
      <c r="B88" s="230"/>
      <c r="C88" s="201"/>
      <c r="D88" s="201"/>
      <c r="E88" s="196"/>
      <c r="F88" s="196"/>
      <c r="G88" s="202" t="s">
        <v>41</v>
      </c>
      <c r="H88" s="202"/>
      <c r="I88" s="202"/>
      <c r="J88" s="202"/>
      <c r="K88" s="202"/>
      <c r="L88" s="202"/>
      <c r="M88" s="202"/>
      <c r="N88" s="202"/>
      <c r="O88" s="202"/>
      <c r="P88" s="202"/>
      <c r="Q88" s="202"/>
      <c r="R88" s="202"/>
      <c r="S88" s="141">
        <v>1</v>
      </c>
      <c r="T88" s="141"/>
      <c r="U88" s="141"/>
      <c r="V88" s="141"/>
      <c r="W88" s="141"/>
      <c r="X88" s="142"/>
      <c r="Y88" s="141"/>
      <c r="Z88" s="141"/>
      <c r="AA88" s="141"/>
      <c r="AC88" s="203"/>
    </row>
    <row r="89" spans="2:29" ht="11.85" customHeight="1" x14ac:dyDescent="0.2">
      <c r="B89" s="230"/>
      <c r="C89" s="201"/>
      <c r="D89" s="201"/>
      <c r="E89" s="196"/>
      <c r="F89" s="196"/>
      <c r="G89" s="202" t="s">
        <v>151</v>
      </c>
      <c r="H89" s="202"/>
      <c r="I89" s="202"/>
      <c r="J89" s="202"/>
      <c r="K89" s="202"/>
      <c r="L89" s="202"/>
      <c r="M89" s="202"/>
      <c r="N89" s="202"/>
      <c r="O89" s="202"/>
      <c r="P89" s="202"/>
      <c r="Q89" s="202"/>
      <c r="R89" s="202"/>
      <c r="S89" s="141">
        <v>1</v>
      </c>
      <c r="T89" s="141"/>
      <c r="U89" s="141"/>
      <c r="V89" s="141"/>
      <c r="W89" s="141"/>
      <c r="X89" s="142"/>
      <c r="Y89" s="141"/>
      <c r="Z89" s="141"/>
      <c r="AA89" s="141"/>
      <c r="AC89" s="203"/>
    </row>
    <row r="90" spans="2:29" ht="11.85" customHeight="1" x14ac:dyDescent="0.2">
      <c r="B90" s="230">
        <f>'[1]CADD Sheets'!$A$2362</f>
        <v>432</v>
      </c>
      <c r="C90" s="201" t="s">
        <v>113</v>
      </c>
      <c r="D90" s="201" t="s">
        <v>274</v>
      </c>
      <c r="E90" s="196"/>
      <c r="F90" s="196" t="s">
        <v>30</v>
      </c>
      <c r="G90" s="202" t="s">
        <v>138</v>
      </c>
      <c r="H90" s="202"/>
      <c r="I90" s="202"/>
      <c r="J90" s="202"/>
      <c r="K90" s="202"/>
      <c r="L90" s="202"/>
      <c r="M90" s="202"/>
      <c r="N90" s="202"/>
      <c r="O90" s="202"/>
      <c r="P90" s="202"/>
      <c r="Q90" s="202"/>
      <c r="R90" s="202"/>
      <c r="S90" s="141"/>
      <c r="T90" s="141">
        <v>1</v>
      </c>
      <c r="U90" s="141"/>
      <c r="V90" s="141">
        <v>2</v>
      </c>
      <c r="W90" s="141"/>
      <c r="X90" s="142"/>
      <c r="Y90" s="141"/>
      <c r="Z90" s="141"/>
      <c r="AA90" s="141"/>
      <c r="AC90" s="203"/>
    </row>
    <row r="91" spans="2:29" ht="11.85" customHeight="1" x14ac:dyDescent="0.2">
      <c r="B91" s="230"/>
      <c r="C91" s="201"/>
      <c r="D91" s="201"/>
      <c r="E91" s="196"/>
      <c r="F91" s="218"/>
      <c r="G91" s="202" t="s">
        <v>41</v>
      </c>
      <c r="H91" s="202"/>
      <c r="I91" s="202"/>
      <c r="J91" s="202"/>
      <c r="K91" s="202"/>
      <c r="L91" s="202"/>
      <c r="M91" s="202"/>
      <c r="N91" s="202"/>
      <c r="O91" s="202"/>
      <c r="P91" s="202"/>
      <c r="Q91" s="202"/>
      <c r="R91" s="202"/>
      <c r="S91" s="141"/>
      <c r="T91" s="141">
        <v>1</v>
      </c>
      <c r="U91" s="141"/>
      <c r="V91" s="141"/>
      <c r="W91" s="141"/>
      <c r="X91" s="142"/>
      <c r="Y91" s="141"/>
      <c r="Z91" s="141"/>
      <c r="AA91" s="141"/>
      <c r="AC91" s="203"/>
    </row>
    <row r="92" spans="2:29" x14ac:dyDescent="0.2">
      <c r="B92" s="230"/>
      <c r="C92" s="201"/>
      <c r="D92" s="201"/>
      <c r="E92" s="196"/>
      <c r="F92" s="218"/>
      <c r="G92" s="202" t="s">
        <v>41</v>
      </c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141">
        <v>1</v>
      </c>
      <c r="T92" s="141"/>
      <c r="U92" s="141"/>
      <c r="V92" s="141"/>
      <c r="W92" s="141"/>
      <c r="X92" s="142"/>
      <c r="Y92" s="141"/>
      <c r="Z92" s="141"/>
      <c r="AA92" s="141"/>
      <c r="AC92" s="203"/>
    </row>
    <row r="93" spans="2:29" x14ac:dyDescent="0.2">
      <c r="B93" s="230"/>
      <c r="C93" s="201"/>
      <c r="D93" s="201"/>
      <c r="E93" s="196"/>
      <c r="F93" s="218"/>
      <c r="G93" s="202" t="s">
        <v>151</v>
      </c>
      <c r="H93" s="202"/>
      <c r="I93" s="202"/>
      <c r="J93" s="202"/>
      <c r="K93" s="202"/>
      <c r="L93" s="202"/>
      <c r="M93" s="202"/>
      <c r="N93" s="202"/>
      <c r="O93" s="202"/>
      <c r="P93" s="202"/>
      <c r="Q93" s="202"/>
      <c r="R93" s="202"/>
      <c r="S93" s="141">
        <v>1</v>
      </c>
      <c r="T93" s="141"/>
      <c r="U93" s="141"/>
      <c r="V93" s="141"/>
      <c r="W93" s="141"/>
      <c r="X93" s="142"/>
      <c r="Y93" s="141"/>
      <c r="Z93" s="141"/>
      <c r="AA93" s="141"/>
      <c r="AC93" s="203"/>
    </row>
    <row r="94" spans="2:29" ht="11.85" customHeight="1" thickBot="1" x14ac:dyDescent="0.25">
      <c r="B94" s="230"/>
      <c r="C94" s="230"/>
      <c r="D94" s="201"/>
      <c r="E94" s="196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141"/>
      <c r="T94" s="141"/>
      <c r="U94" s="141"/>
      <c r="V94" s="141"/>
      <c r="W94" s="141"/>
      <c r="X94" s="141"/>
      <c r="Y94" s="141"/>
      <c r="Z94" s="219"/>
      <c r="AA94" s="219"/>
      <c r="AC94" s="203"/>
    </row>
    <row r="95" spans="2:29" ht="12.75" customHeight="1" x14ac:dyDescent="0.2">
      <c r="B95" s="401" t="s">
        <v>133</v>
      </c>
      <c r="C95" s="402"/>
      <c r="D95" s="402"/>
      <c r="E95" s="402"/>
      <c r="F95" s="402"/>
      <c r="G95" s="402"/>
      <c r="H95" s="403"/>
      <c r="I95" s="399">
        <f>SUM(I15:I94)</f>
        <v>218</v>
      </c>
      <c r="J95" s="399">
        <f>AC95</f>
        <v>99.6</v>
      </c>
      <c r="K95" s="399">
        <f t="shared" ref="K95:AA95" si="0">SUM(K15:K94)</f>
        <v>0</v>
      </c>
      <c r="L95" s="397">
        <f t="shared" si="0"/>
        <v>2</v>
      </c>
      <c r="M95" s="397">
        <f t="shared" si="0"/>
        <v>0</v>
      </c>
      <c r="N95" s="397">
        <f t="shared" si="0"/>
        <v>0</v>
      </c>
      <c r="O95" s="397">
        <f t="shared" si="0"/>
        <v>2</v>
      </c>
      <c r="P95" s="399">
        <f t="shared" si="0"/>
        <v>102.30000000000001</v>
      </c>
      <c r="Q95" s="397">
        <f t="shared" si="0"/>
        <v>0</v>
      </c>
      <c r="R95" s="397">
        <f t="shared" si="0"/>
        <v>0</v>
      </c>
      <c r="S95" s="397">
        <f t="shared" si="0"/>
        <v>16</v>
      </c>
      <c r="T95" s="397">
        <f t="shared" si="0"/>
        <v>4</v>
      </c>
      <c r="U95" s="397">
        <f t="shared" si="0"/>
        <v>7</v>
      </c>
      <c r="V95" s="397">
        <f t="shared" si="0"/>
        <v>4</v>
      </c>
      <c r="W95" s="397">
        <f t="shared" si="0"/>
        <v>0</v>
      </c>
      <c r="X95" s="397">
        <f t="shared" si="0"/>
        <v>5</v>
      </c>
      <c r="Y95" s="397">
        <f t="shared" si="0"/>
        <v>11</v>
      </c>
      <c r="Z95" s="397">
        <f t="shared" si="0"/>
        <v>1</v>
      </c>
      <c r="AA95" s="397">
        <f t="shared" si="0"/>
        <v>1</v>
      </c>
      <c r="AC95" s="426">
        <f>SUM(AC15:AC94)</f>
        <v>99.6</v>
      </c>
    </row>
    <row r="96" spans="2:29" ht="12.75" customHeight="1" thickBot="1" x14ac:dyDescent="0.25">
      <c r="B96" s="404"/>
      <c r="C96" s="405"/>
      <c r="D96" s="405"/>
      <c r="E96" s="405"/>
      <c r="F96" s="405"/>
      <c r="G96" s="405"/>
      <c r="H96" s="406"/>
      <c r="I96" s="400"/>
      <c r="J96" s="400"/>
      <c r="K96" s="400"/>
      <c r="L96" s="398"/>
      <c r="M96" s="398"/>
      <c r="N96" s="398"/>
      <c r="O96" s="398"/>
      <c r="P96" s="400"/>
      <c r="Q96" s="398"/>
      <c r="R96" s="398"/>
      <c r="S96" s="398"/>
      <c r="T96" s="398"/>
      <c r="U96" s="398"/>
      <c r="V96" s="398"/>
      <c r="W96" s="398"/>
      <c r="X96" s="398"/>
      <c r="Y96" s="398"/>
      <c r="Z96" s="398"/>
      <c r="AA96" s="398"/>
      <c r="AC96" s="427"/>
    </row>
    <row r="97" spans="2:21" x14ac:dyDescent="0.2">
      <c r="U97" s="220"/>
    </row>
    <row r="101" spans="2:21" x14ac:dyDescent="0.2">
      <c r="B101" s="221"/>
    </row>
  </sheetData>
  <mergeCells count="54">
    <mergeCell ref="N95:N96"/>
    <mergeCell ref="Z4:Z13"/>
    <mergeCell ref="Z95:Z96"/>
    <mergeCell ref="X95:X96"/>
    <mergeCell ref="Y95:Y96"/>
    <mergeCell ref="W4:W13"/>
    <mergeCell ref="X4:X13"/>
    <mergeCell ref="Y4:Y13"/>
    <mergeCell ref="V4:V13"/>
    <mergeCell ref="T4:T13"/>
    <mergeCell ref="U4:U13"/>
    <mergeCell ref="AA95:AA96"/>
    <mergeCell ref="B95:H96"/>
    <mergeCell ref="S95:S96"/>
    <mergeCell ref="T95:T96"/>
    <mergeCell ref="U95:U96"/>
    <mergeCell ref="V95:V96"/>
    <mergeCell ref="W95:W96"/>
    <mergeCell ref="M95:M96"/>
    <mergeCell ref="O95:O96"/>
    <mergeCell ref="P95:P96"/>
    <mergeCell ref="Q95:Q96"/>
    <mergeCell ref="R95:R96"/>
    <mergeCell ref="I95:I96"/>
    <mergeCell ref="J95:J96"/>
    <mergeCell ref="K95:K96"/>
    <mergeCell ref="L95:L96"/>
    <mergeCell ref="D10:D13"/>
    <mergeCell ref="F10:F14"/>
    <mergeCell ref="G10:G14"/>
    <mergeCell ref="AC4:AC13"/>
    <mergeCell ref="H3:H14"/>
    <mergeCell ref="R4:R13"/>
    <mergeCell ref="Q4:Q13"/>
    <mergeCell ref="J4:J13"/>
    <mergeCell ref="K4:K13"/>
    <mergeCell ref="N4:N13"/>
    <mergeCell ref="P4:P13"/>
    <mergeCell ref="AC95:AC96"/>
    <mergeCell ref="AA4:AA13"/>
    <mergeCell ref="I4:I13"/>
    <mergeCell ref="B3:B14"/>
    <mergeCell ref="C3:C14"/>
    <mergeCell ref="E3:E14"/>
    <mergeCell ref="S4:S13"/>
    <mergeCell ref="D3:D7"/>
    <mergeCell ref="F3:F7"/>
    <mergeCell ref="G3:G7"/>
    <mergeCell ref="D8:D9"/>
    <mergeCell ref="F8:F9"/>
    <mergeCell ref="L4:L13"/>
    <mergeCell ref="M4:M13"/>
    <mergeCell ref="O4:O13"/>
    <mergeCell ref="G8:G9"/>
  </mergeCells>
  <pageMargins left="0.75" right="0.75" top="1" bottom="1" header="0.5" footer="0.5"/>
  <pageSetup paperSize="17" scale="6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B1:AC81"/>
  <sheetViews>
    <sheetView showZeros="0" zoomScale="80" zoomScaleNormal="80" workbookViewId="0">
      <selection activeCell="G4" sqref="G4:G15"/>
    </sheetView>
  </sheetViews>
  <sheetFormatPr defaultRowHeight="12.75" x14ac:dyDescent="0.2"/>
  <cols>
    <col min="1" max="1" width="9.140625" style="38" customWidth="1"/>
    <col min="2" max="3" width="10.7109375" style="38" customWidth="1"/>
    <col min="4" max="4" width="30.7109375" style="38" customWidth="1"/>
    <col min="5" max="5" width="16.7109375" style="38" customWidth="1"/>
    <col min="6" max="6" width="10.7109375" style="38" customWidth="1"/>
    <col min="7" max="7" width="12.85546875" style="38" customWidth="1"/>
    <col min="8" max="8" width="9.5703125" style="38" customWidth="1"/>
    <col min="9" max="9" width="10.7109375" style="38" customWidth="1"/>
    <col min="10" max="10" width="17.85546875" style="38" customWidth="1"/>
    <col min="11" max="11" width="10.7109375" style="38" customWidth="1"/>
    <col min="12" max="12" width="17.85546875" style="38" customWidth="1"/>
    <col min="13" max="24" width="9.5703125" style="38" customWidth="1"/>
    <col min="25" max="25" width="8.85546875" style="38"/>
    <col min="26" max="29" width="8.7109375" style="38" customWidth="1"/>
    <col min="30" max="250" width="8.85546875" style="38"/>
    <col min="251" max="251" width="9.140625" style="38" customWidth="1"/>
    <col min="252" max="253" width="10.7109375" style="38" customWidth="1"/>
    <col min="254" max="254" width="31.140625" style="38" customWidth="1"/>
    <col min="255" max="255" width="16.7109375" style="38" customWidth="1"/>
    <col min="256" max="256" width="10.7109375" style="38" customWidth="1"/>
    <col min="257" max="257" width="12.7109375" style="38" customWidth="1"/>
    <col min="258" max="275" width="9.5703125" style="38" customWidth="1"/>
    <col min="276" max="506" width="8.85546875" style="38"/>
    <col min="507" max="507" width="9.140625" style="38" customWidth="1"/>
    <col min="508" max="509" width="10.7109375" style="38" customWidth="1"/>
    <col min="510" max="510" width="31.140625" style="38" customWidth="1"/>
    <col min="511" max="511" width="16.7109375" style="38" customWidth="1"/>
    <col min="512" max="512" width="10.7109375" style="38" customWidth="1"/>
    <col min="513" max="513" width="12.7109375" style="38" customWidth="1"/>
    <col min="514" max="531" width="9.5703125" style="38" customWidth="1"/>
    <col min="532" max="762" width="8.85546875" style="38"/>
    <col min="763" max="763" width="9.140625" style="38" customWidth="1"/>
    <col min="764" max="765" width="10.7109375" style="38" customWidth="1"/>
    <col min="766" max="766" width="31.140625" style="38" customWidth="1"/>
    <col min="767" max="767" width="16.7109375" style="38" customWidth="1"/>
    <col min="768" max="768" width="10.7109375" style="38" customWidth="1"/>
    <col min="769" max="769" width="12.7109375" style="38" customWidth="1"/>
    <col min="770" max="787" width="9.5703125" style="38" customWidth="1"/>
    <col min="788" max="1018" width="8.85546875" style="38"/>
    <col min="1019" max="1019" width="9.140625" style="38" customWidth="1"/>
    <col min="1020" max="1021" width="10.7109375" style="38" customWidth="1"/>
    <col min="1022" max="1022" width="31.140625" style="38" customWidth="1"/>
    <col min="1023" max="1023" width="16.7109375" style="38" customWidth="1"/>
    <col min="1024" max="1024" width="10.7109375" style="38" customWidth="1"/>
    <col min="1025" max="1025" width="12.7109375" style="38" customWidth="1"/>
    <col min="1026" max="1043" width="9.5703125" style="38" customWidth="1"/>
    <col min="1044" max="1274" width="8.85546875" style="38"/>
    <col min="1275" max="1275" width="9.140625" style="38" customWidth="1"/>
    <col min="1276" max="1277" width="10.7109375" style="38" customWidth="1"/>
    <col min="1278" max="1278" width="31.140625" style="38" customWidth="1"/>
    <col min="1279" max="1279" width="16.7109375" style="38" customWidth="1"/>
    <col min="1280" max="1280" width="10.7109375" style="38" customWidth="1"/>
    <col min="1281" max="1281" width="12.7109375" style="38" customWidth="1"/>
    <col min="1282" max="1299" width="9.5703125" style="38" customWidth="1"/>
    <col min="1300" max="1530" width="8.85546875" style="38"/>
    <col min="1531" max="1531" width="9.140625" style="38" customWidth="1"/>
    <col min="1532" max="1533" width="10.7109375" style="38" customWidth="1"/>
    <col min="1534" max="1534" width="31.140625" style="38" customWidth="1"/>
    <col min="1535" max="1535" width="16.7109375" style="38" customWidth="1"/>
    <col min="1536" max="1536" width="10.7109375" style="38" customWidth="1"/>
    <col min="1537" max="1537" width="12.7109375" style="38" customWidth="1"/>
    <col min="1538" max="1555" width="9.5703125" style="38" customWidth="1"/>
    <col min="1556" max="1786" width="8.85546875" style="38"/>
    <col min="1787" max="1787" width="9.140625" style="38" customWidth="1"/>
    <col min="1788" max="1789" width="10.7109375" style="38" customWidth="1"/>
    <col min="1790" max="1790" width="31.140625" style="38" customWidth="1"/>
    <col min="1791" max="1791" width="16.7109375" style="38" customWidth="1"/>
    <col min="1792" max="1792" width="10.7109375" style="38" customWidth="1"/>
    <col min="1793" max="1793" width="12.7109375" style="38" customWidth="1"/>
    <col min="1794" max="1811" width="9.5703125" style="38" customWidth="1"/>
    <col min="1812" max="2042" width="8.85546875" style="38"/>
    <col min="2043" max="2043" width="9.140625" style="38" customWidth="1"/>
    <col min="2044" max="2045" width="10.7109375" style="38" customWidth="1"/>
    <col min="2046" max="2046" width="31.140625" style="38" customWidth="1"/>
    <col min="2047" max="2047" width="16.7109375" style="38" customWidth="1"/>
    <col min="2048" max="2048" width="10.7109375" style="38" customWidth="1"/>
    <col min="2049" max="2049" width="12.7109375" style="38" customWidth="1"/>
    <col min="2050" max="2067" width="9.5703125" style="38" customWidth="1"/>
    <col min="2068" max="2298" width="8.85546875" style="38"/>
    <col min="2299" max="2299" width="9.140625" style="38" customWidth="1"/>
    <col min="2300" max="2301" width="10.7109375" style="38" customWidth="1"/>
    <col min="2302" max="2302" width="31.140625" style="38" customWidth="1"/>
    <col min="2303" max="2303" width="16.7109375" style="38" customWidth="1"/>
    <col min="2304" max="2304" width="10.7109375" style="38" customWidth="1"/>
    <col min="2305" max="2305" width="12.7109375" style="38" customWidth="1"/>
    <col min="2306" max="2323" width="9.5703125" style="38" customWidth="1"/>
    <col min="2324" max="2554" width="8.85546875" style="38"/>
    <col min="2555" max="2555" width="9.140625" style="38" customWidth="1"/>
    <col min="2556" max="2557" width="10.7109375" style="38" customWidth="1"/>
    <col min="2558" max="2558" width="31.140625" style="38" customWidth="1"/>
    <col min="2559" max="2559" width="16.7109375" style="38" customWidth="1"/>
    <col min="2560" max="2560" width="10.7109375" style="38" customWidth="1"/>
    <col min="2561" max="2561" width="12.7109375" style="38" customWidth="1"/>
    <col min="2562" max="2579" width="9.5703125" style="38" customWidth="1"/>
    <col min="2580" max="2810" width="8.85546875" style="38"/>
    <col min="2811" max="2811" width="9.140625" style="38" customWidth="1"/>
    <col min="2812" max="2813" width="10.7109375" style="38" customWidth="1"/>
    <col min="2814" max="2814" width="31.140625" style="38" customWidth="1"/>
    <col min="2815" max="2815" width="16.7109375" style="38" customWidth="1"/>
    <col min="2816" max="2816" width="10.7109375" style="38" customWidth="1"/>
    <col min="2817" max="2817" width="12.7109375" style="38" customWidth="1"/>
    <col min="2818" max="2835" width="9.5703125" style="38" customWidth="1"/>
    <col min="2836" max="3066" width="8.85546875" style="38"/>
    <col min="3067" max="3067" width="9.140625" style="38" customWidth="1"/>
    <col min="3068" max="3069" width="10.7109375" style="38" customWidth="1"/>
    <col min="3070" max="3070" width="31.140625" style="38" customWidth="1"/>
    <col min="3071" max="3071" width="16.7109375" style="38" customWidth="1"/>
    <col min="3072" max="3072" width="10.7109375" style="38" customWidth="1"/>
    <col min="3073" max="3073" width="12.7109375" style="38" customWidth="1"/>
    <col min="3074" max="3091" width="9.5703125" style="38" customWidth="1"/>
    <col min="3092" max="3322" width="8.85546875" style="38"/>
    <col min="3323" max="3323" width="9.140625" style="38" customWidth="1"/>
    <col min="3324" max="3325" width="10.7109375" style="38" customWidth="1"/>
    <col min="3326" max="3326" width="31.140625" style="38" customWidth="1"/>
    <col min="3327" max="3327" width="16.7109375" style="38" customWidth="1"/>
    <col min="3328" max="3328" width="10.7109375" style="38" customWidth="1"/>
    <col min="3329" max="3329" width="12.7109375" style="38" customWidth="1"/>
    <col min="3330" max="3347" width="9.5703125" style="38" customWidth="1"/>
    <col min="3348" max="3578" width="8.85546875" style="38"/>
    <col min="3579" max="3579" width="9.140625" style="38" customWidth="1"/>
    <col min="3580" max="3581" width="10.7109375" style="38" customWidth="1"/>
    <col min="3582" max="3582" width="31.140625" style="38" customWidth="1"/>
    <col min="3583" max="3583" width="16.7109375" style="38" customWidth="1"/>
    <col min="3584" max="3584" width="10.7109375" style="38" customWidth="1"/>
    <col min="3585" max="3585" width="12.7109375" style="38" customWidth="1"/>
    <col min="3586" max="3603" width="9.5703125" style="38" customWidth="1"/>
    <col min="3604" max="3834" width="8.85546875" style="38"/>
    <col min="3835" max="3835" width="9.140625" style="38" customWidth="1"/>
    <col min="3836" max="3837" width="10.7109375" style="38" customWidth="1"/>
    <col min="3838" max="3838" width="31.140625" style="38" customWidth="1"/>
    <col min="3839" max="3839" width="16.7109375" style="38" customWidth="1"/>
    <col min="3840" max="3840" width="10.7109375" style="38" customWidth="1"/>
    <col min="3841" max="3841" width="12.7109375" style="38" customWidth="1"/>
    <col min="3842" max="3859" width="9.5703125" style="38" customWidth="1"/>
    <col min="3860" max="4090" width="8.85546875" style="38"/>
    <col min="4091" max="4091" width="9.140625" style="38" customWidth="1"/>
    <col min="4092" max="4093" width="10.7109375" style="38" customWidth="1"/>
    <col min="4094" max="4094" width="31.140625" style="38" customWidth="1"/>
    <col min="4095" max="4095" width="16.7109375" style="38" customWidth="1"/>
    <col min="4096" max="4096" width="10.7109375" style="38" customWidth="1"/>
    <col min="4097" max="4097" width="12.7109375" style="38" customWidth="1"/>
    <col min="4098" max="4115" width="9.5703125" style="38" customWidth="1"/>
    <col min="4116" max="4346" width="8.85546875" style="38"/>
    <col min="4347" max="4347" width="9.140625" style="38" customWidth="1"/>
    <col min="4348" max="4349" width="10.7109375" style="38" customWidth="1"/>
    <col min="4350" max="4350" width="31.140625" style="38" customWidth="1"/>
    <col min="4351" max="4351" width="16.7109375" style="38" customWidth="1"/>
    <col min="4352" max="4352" width="10.7109375" style="38" customWidth="1"/>
    <col min="4353" max="4353" width="12.7109375" style="38" customWidth="1"/>
    <col min="4354" max="4371" width="9.5703125" style="38" customWidth="1"/>
    <col min="4372" max="4602" width="8.85546875" style="38"/>
    <col min="4603" max="4603" width="9.140625" style="38" customWidth="1"/>
    <col min="4604" max="4605" width="10.7109375" style="38" customWidth="1"/>
    <col min="4606" max="4606" width="31.140625" style="38" customWidth="1"/>
    <col min="4607" max="4607" width="16.7109375" style="38" customWidth="1"/>
    <col min="4608" max="4608" width="10.7109375" style="38" customWidth="1"/>
    <col min="4609" max="4609" width="12.7109375" style="38" customWidth="1"/>
    <col min="4610" max="4627" width="9.5703125" style="38" customWidth="1"/>
    <col min="4628" max="4858" width="8.85546875" style="38"/>
    <col min="4859" max="4859" width="9.140625" style="38" customWidth="1"/>
    <col min="4860" max="4861" width="10.7109375" style="38" customWidth="1"/>
    <col min="4862" max="4862" width="31.140625" style="38" customWidth="1"/>
    <col min="4863" max="4863" width="16.7109375" style="38" customWidth="1"/>
    <col min="4864" max="4864" width="10.7109375" style="38" customWidth="1"/>
    <col min="4865" max="4865" width="12.7109375" style="38" customWidth="1"/>
    <col min="4866" max="4883" width="9.5703125" style="38" customWidth="1"/>
    <col min="4884" max="5114" width="8.85546875" style="38"/>
    <col min="5115" max="5115" width="9.140625" style="38" customWidth="1"/>
    <col min="5116" max="5117" width="10.7109375" style="38" customWidth="1"/>
    <col min="5118" max="5118" width="31.140625" style="38" customWidth="1"/>
    <col min="5119" max="5119" width="16.7109375" style="38" customWidth="1"/>
    <col min="5120" max="5120" width="10.7109375" style="38" customWidth="1"/>
    <col min="5121" max="5121" width="12.7109375" style="38" customWidth="1"/>
    <col min="5122" max="5139" width="9.5703125" style="38" customWidth="1"/>
    <col min="5140" max="5370" width="8.85546875" style="38"/>
    <col min="5371" max="5371" width="9.140625" style="38" customWidth="1"/>
    <col min="5372" max="5373" width="10.7109375" style="38" customWidth="1"/>
    <col min="5374" max="5374" width="31.140625" style="38" customWidth="1"/>
    <col min="5375" max="5375" width="16.7109375" style="38" customWidth="1"/>
    <col min="5376" max="5376" width="10.7109375" style="38" customWidth="1"/>
    <col min="5377" max="5377" width="12.7109375" style="38" customWidth="1"/>
    <col min="5378" max="5395" width="9.5703125" style="38" customWidth="1"/>
    <col min="5396" max="5626" width="8.85546875" style="38"/>
    <col min="5627" max="5627" width="9.140625" style="38" customWidth="1"/>
    <col min="5628" max="5629" width="10.7109375" style="38" customWidth="1"/>
    <col min="5630" max="5630" width="31.140625" style="38" customWidth="1"/>
    <col min="5631" max="5631" width="16.7109375" style="38" customWidth="1"/>
    <col min="5632" max="5632" width="10.7109375" style="38" customWidth="1"/>
    <col min="5633" max="5633" width="12.7109375" style="38" customWidth="1"/>
    <col min="5634" max="5651" width="9.5703125" style="38" customWidth="1"/>
    <col min="5652" max="5882" width="8.85546875" style="38"/>
    <col min="5883" max="5883" width="9.140625" style="38" customWidth="1"/>
    <col min="5884" max="5885" width="10.7109375" style="38" customWidth="1"/>
    <col min="5886" max="5886" width="31.140625" style="38" customWidth="1"/>
    <col min="5887" max="5887" width="16.7109375" style="38" customWidth="1"/>
    <col min="5888" max="5888" width="10.7109375" style="38" customWidth="1"/>
    <col min="5889" max="5889" width="12.7109375" style="38" customWidth="1"/>
    <col min="5890" max="5907" width="9.5703125" style="38" customWidth="1"/>
    <col min="5908" max="6138" width="8.85546875" style="38"/>
    <col min="6139" max="6139" width="9.140625" style="38" customWidth="1"/>
    <col min="6140" max="6141" width="10.7109375" style="38" customWidth="1"/>
    <col min="6142" max="6142" width="31.140625" style="38" customWidth="1"/>
    <col min="6143" max="6143" width="16.7109375" style="38" customWidth="1"/>
    <col min="6144" max="6144" width="10.7109375" style="38" customWidth="1"/>
    <col min="6145" max="6145" width="12.7109375" style="38" customWidth="1"/>
    <col min="6146" max="6163" width="9.5703125" style="38" customWidth="1"/>
    <col min="6164" max="6394" width="8.85546875" style="38"/>
    <col min="6395" max="6395" width="9.140625" style="38" customWidth="1"/>
    <col min="6396" max="6397" width="10.7109375" style="38" customWidth="1"/>
    <col min="6398" max="6398" width="31.140625" style="38" customWidth="1"/>
    <col min="6399" max="6399" width="16.7109375" style="38" customWidth="1"/>
    <col min="6400" max="6400" width="10.7109375" style="38" customWidth="1"/>
    <col min="6401" max="6401" width="12.7109375" style="38" customWidth="1"/>
    <col min="6402" max="6419" width="9.5703125" style="38" customWidth="1"/>
    <col min="6420" max="6650" width="8.85546875" style="38"/>
    <col min="6651" max="6651" width="9.140625" style="38" customWidth="1"/>
    <col min="6652" max="6653" width="10.7109375" style="38" customWidth="1"/>
    <col min="6654" max="6654" width="31.140625" style="38" customWidth="1"/>
    <col min="6655" max="6655" width="16.7109375" style="38" customWidth="1"/>
    <col min="6656" max="6656" width="10.7109375" style="38" customWidth="1"/>
    <col min="6657" max="6657" width="12.7109375" style="38" customWidth="1"/>
    <col min="6658" max="6675" width="9.5703125" style="38" customWidth="1"/>
    <col min="6676" max="6906" width="8.85546875" style="38"/>
    <col min="6907" max="6907" width="9.140625" style="38" customWidth="1"/>
    <col min="6908" max="6909" width="10.7109375" style="38" customWidth="1"/>
    <col min="6910" max="6910" width="31.140625" style="38" customWidth="1"/>
    <col min="6911" max="6911" width="16.7109375" style="38" customWidth="1"/>
    <col min="6912" max="6912" width="10.7109375" style="38" customWidth="1"/>
    <col min="6913" max="6913" width="12.7109375" style="38" customWidth="1"/>
    <col min="6914" max="6931" width="9.5703125" style="38" customWidth="1"/>
    <col min="6932" max="7162" width="8.85546875" style="38"/>
    <col min="7163" max="7163" width="9.140625" style="38" customWidth="1"/>
    <col min="7164" max="7165" width="10.7109375" style="38" customWidth="1"/>
    <col min="7166" max="7166" width="31.140625" style="38" customWidth="1"/>
    <col min="7167" max="7167" width="16.7109375" style="38" customWidth="1"/>
    <col min="7168" max="7168" width="10.7109375" style="38" customWidth="1"/>
    <col min="7169" max="7169" width="12.7109375" style="38" customWidth="1"/>
    <col min="7170" max="7187" width="9.5703125" style="38" customWidth="1"/>
    <col min="7188" max="7418" width="8.85546875" style="38"/>
    <col min="7419" max="7419" width="9.140625" style="38" customWidth="1"/>
    <col min="7420" max="7421" width="10.7109375" style="38" customWidth="1"/>
    <col min="7422" max="7422" width="31.140625" style="38" customWidth="1"/>
    <col min="7423" max="7423" width="16.7109375" style="38" customWidth="1"/>
    <col min="7424" max="7424" width="10.7109375" style="38" customWidth="1"/>
    <col min="7425" max="7425" width="12.7109375" style="38" customWidth="1"/>
    <col min="7426" max="7443" width="9.5703125" style="38" customWidth="1"/>
    <col min="7444" max="7674" width="8.85546875" style="38"/>
    <col min="7675" max="7675" width="9.140625" style="38" customWidth="1"/>
    <col min="7676" max="7677" width="10.7109375" style="38" customWidth="1"/>
    <col min="7678" max="7678" width="31.140625" style="38" customWidth="1"/>
    <col min="7679" max="7679" width="16.7109375" style="38" customWidth="1"/>
    <col min="7680" max="7680" width="10.7109375" style="38" customWidth="1"/>
    <col min="7681" max="7681" width="12.7109375" style="38" customWidth="1"/>
    <col min="7682" max="7699" width="9.5703125" style="38" customWidth="1"/>
    <col min="7700" max="7930" width="8.85546875" style="38"/>
    <col min="7931" max="7931" width="9.140625" style="38" customWidth="1"/>
    <col min="7932" max="7933" width="10.7109375" style="38" customWidth="1"/>
    <col min="7934" max="7934" width="31.140625" style="38" customWidth="1"/>
    <col min="7935" max="7935" width="16.7109375" style="38" customWidth="1"/>
    <col min="7936" max="7936" width="10.7109375" style="38" customWidth="1"/>
    <col min="7937" max="7937" width="12.7109375" style="38" customWidth="1"/>
    <col min="7938" max="7955" width="9.5703125" style="38" customWidth="1"/>
    <col min="7956" max="8186" width="8.85546875" style="38"/>
    <col min="8187" max="8187" width="9.140625" style="38" customWidth="1"/>
    <col min="8188" max="8189" width="10.7109375" style="38" customWidth="1"/>
    <col min="8190" max="8190" width="31.140625" style="38" customWidth="1"/>
    <col min="8191" max="8191" width="16.7109375" style="38" customWidth="1"/>
    <col min="8192" max="8192" width="10.7109375" style="38" customWidth="1"/>
    <col min="8193" max="8193" width="12.7109375" style="38" customWidth="1"/>
    <col min="8194" max="8211" width="9.5703125" style="38" customWidth="1"/>
    <col min="8212" max="8442" width="8.85546875" style="38"/>
    <col min="8443" max="8443" width="9.140625" style="38" customWidth="1"/>
    <col min="8444" max="8445" width="10.7109375" style="38" customWidth="1"/>
    <col min="8446" max="8446" width="31.140625" style="38" customWidth="1"/>
    <col min="8447" max="8447" width="16.7109375" style="38" customWidth="1"/>
    <col min="8448" max="8448" width="10.7109375" style="38" customWidth="1"/>
    <col min="8449" max="8449" width="12.7109375" style="38" customWidth="1"/>
    <col min="8450" max="8467" width="9.5703125" style="38" customWidth="1"/>
    <col min="8468" max="8698" width="8.85546875" style="38"/>
    <col min="8699" max="8699" width="9.140625" style="38" customWidth="1"/>
    <col min="8700" max="8701" width="10.7109375" style="38" customWidth="1"/>
    <col min="8702" max="8702" width="31.140625" style="38" customWidth="1"/>
    <col min="8703" max="8703" width="16.7109375" style="38" customWidth="1"/>
    <col min="8704" max="8704" width="10.7109375" style="38" customWidth="1"/>
    <col min="8705" max="8705" width="12.7109375" style="38" customWidth="1"/>
    <col min="8706" max="8723" width="9.5703125" style="38" customWidth="1"/>
    <col min="8724" max="8954" width="8.85546875" style="38"/>
    <col min="8955" max="8955" width="9.140625" style="38" customWidth="1"/>
    <col min="8956" max="8957" width="10.7109375" style="38" customWidth="1"/>
    <col min="8958" max="8958" width="31.140625" style="38" customWidth="1"/>
    <col min="8959" max="8959" width="16.7109375" style="38" customWidth="1"/>
    <col min="8960" max="8960" width="10.7109375" style="38" customWidth="1"/>
    <col min="8961" max="8961" width="12.7109375" style="38" customWidth="1"/>
    <col min="8962" max="8979" width="9.5703125" style="38" customWidth="1"/>
    <col min="8980" max="9210" width="8.85546875" style="38"/>
    <col min="9211" max="9211" width="9.140625" style="38" customWidth="1"/>
    <col min="9212" max="9213" width="10.7109375" style="38" customWidth="1"/>
    <col min="9214" max="9214" width="31.140625" style="38" customWidth="1"/>
    <col min="9215" max="9215" width="16.7109375" style="38" customWidth="1"/>
    <col min="9216" max="9216" width="10.7109375" style="38" customWidth="1"/>
    <col min="9217" max="9217" width="12.7109375" style="38" customWidth="1"/>
    <col min="9218" max="9235" width="9.5703125" style="38" customWidth="1"/>
    <col min="9236" max="9466" width="8.85546875" style="38"/>
    <col min="9467" max="9467" width="9.140625" style="38" customWidth="1"/>
    <col min="9468" max="9469" width="10.7109375" style="38" customWidth="1"/>
    <col min="9470" max="9470" width="31.140625" style="38" customWidth="1"/>
    <col min="9471" max="9471" width="16.7109375" style="38" customWidth="1"/>
    <col min="9472" max="9472" width="10.7109375" style="38" customWidth="1"/>
    <col min="9473" max="9473" width="12.7109375" style="38" customWidth="1"/>
    <col min="9474" max="9491" width="9.5703125" style="38" customWidth="1"/>
    <col min="9492" max="9722" width="8.85546875" style="38"/>
    <col min="9723" max="9723" width="9.140625" style="38" customWidth="1"/>
    <col min="9724" max="9725" width="10.7109375" style="38" customWidth="1"/>
    <col min="9726" max="9726" width="31.140625" style="38" customWidth="1"/>
    <col min="9727" max="9727" width="16.7109375" style="38" customWidth="1"/>
    <col min="9728" max="9728" width="10.7109375" style="38" customWidth="1"/>
    <col min="9729" max="9729" width="12.7109375" style="38" customWidth="1"/>
    <col min="9730" max="9747" width="9.5703125" style="38" customWidth="1"/>
    <col min="9748" max="9978" width="8.85546875" style="38"/>
    <col min="9979" max="9979" width="9.140625" style="38" customWidth="1"/>
    <col min="9980" max="9981" width="10.7109375" style="38" customWidth="1"/>
    <col min="9982" max="9982" width="31.140625" style="38" customWidth="1"/>
    <col min="9983" max="9983" width="16.7109375" style="38" customWidth="1"/>
    <col min="9984" max="9984" width="10.7109375" style="38" customWidth="1"/>
    <col min="9985" max="9985" width="12.7109375" style="38" customWidth="1"/>
    <col min="9986" max="10003" width="9.5703125" style="38" customWidth="1"/>
    <col min="10004" max="10234" width="8.85546875" style="38"/>
    <col min="10235" max="10235" width="9.140625" style="38" customWidth="1"/>
    <col min="10236" max="10237" width="10.7109375" style="38" customWidth="1"/>
    <col min="10238" max="10238" width="31.140625" style="38" customWidth="1"/>
    <col min="10239" max="10239" width="16.7109375" style="38" customWidth="1"/>
    <col min="10240" max="10240" width="10.7109375" style="38" customWidth="1"/>
    <col min="10241" max="10241" width="12.7109375" style="38" customWidth="1"/>
    <col min="10242" max="10259" width="9.5703125" style="38" customWidth="1"/>
    <col min="10260" max="10490" width="8.85546875" style="38"/>
    <col min="10491" max="10491" width="9.140625" style="38" customWidth="1"/>
    <col min="10492" max="10493" width="10.7109375" style="38" customWidth="1"/>
    <col min="10494" max="10494" width="31.140625" style="38" customWidth="1"/>
    <col min="10495" max="10495" width="16.7109375" style="38" customWidth="1"/>
    <col min="10496" max="10496" width="10.7109375" style="38" customWidth="1"/>
    <col min="10497" max="10497" width="12.7109375" style="38" customWidth="1"/>
    <col min="10498" max="10515" width="9.5703125" style="38" customWidth="1"/>
    <col min="10516" max="10746" width="8.85546875" style="38"/>
    <col min="10747" max="10747" width="9.140625" style="38" customWidth="1"/>
    <col min="10748" max="10749" width="10.7109375" style="38" customWidth="1"/>
    <col min="10750" max="10750" width="31.140625" style="38" customWidth="1"/>
    <col min="10751" max="10751" width="16.7109375" style="38" customWidth="1"/>
    <col min="10752" max="10752" width="10.7109375" style="38" customWidth="1"/>
    <col min="10753" max="10753" width="12.7109375" style="38" customWidth="1"/>
    <col min="10754" max="10771" width="9.5703125" style="38" customWidth="1"/>
    <col min="10772" max="11002" width="8.85546875" style="38"/>
    <col min="11003" max="11003" width="9.140625" style="38" customWidth="1"/>
    <col min="11004" max="11005" width="10.7109375" style="38" customWidth="1"/>
    <col min="11006" max="11006" width="31.140625" style="38" customWidth="1"/>
    <col min="11007" max="11007" width="16.7109375" style="38" customWidth="1"/>
    <col min="11008" max="11008" width="10.7109375" style="38" customWidth="1"/>
    <col min="11009" max="11009" width="12.7109375" style="38" customWidth="1"/>
    <col min="11010" max="11027" width="9.5703125" style="38" customWidth="1"/>
    <col min="11028" max="11258" width="8.85546875" style="38"/>
    <col min="11259" max="11259" width="9.140625" style="38" customWidth="1"/>
    <col min="11260" max="11261" width="10.7109375" style="38" customWidth="1"/>
    <col min="11262" max="11262" width="31.140625" style="38" customWidth="1"/>
    <col min="11263" max="11263" width="16.7109375" style="38" customWidth="1"/>
    <col min="11264" max="11264" width="10.7109375" style="38" customWidth="1"/>
    <col min="11265" max="11265" width="12.7109375" style="38" customWidth="1"/>
    <col min="11266" max="11283" width="9.5703125" style="38" customWidth="1"/>
    <col min="11284" max="11514" width="8.85546875" style="38"/>
    <col min="11515" max="11515" width="9.140625" style="38" customWidth="1"/>
    <col min="11516" max="11517" width="10.7109375" style="38" customWidth="1"/>
    <col min="11518" max="11518" width="31.140625" style="38" customWidth="1"/>
    <col min="11519" max="11519" width="16.7109375" style="38" customWidth="1"/>
    <col min="11520" max="11520" width="10.7109375" style="38" customWidth="1"/>
    <col min="11521" max="11521" width="12.7109375" style="38" customWidth="1"/>
    <col min="11522" max="11539" width="9.5703125" style="38" customWidth="1"/>
    <col min="11540" max="11770" width="8.85546875" style="38"/>
    <col min="11771" max="11771" width="9.140625" style="38" customWidth="1"/>
    <col min="11772" max="11773" width="10.7109375" style="38" customWidth="1"/>
    <col min="11774" max="11774" width="31.140625" style="38" customWidth="1"/>
    <col min="11775" max="11775" width="16.7109375" style="38" customWidth="1"/>
    <col min="11776" max="11776" width="10.7109375" style="38" customWidth="1"/>
    <col min="11777" max="11777" width="12.7109375" style="38" customWidth="1"/>
    <col min="11778" max="11795" width="9.5703125" style="38" customWidth="1"/>
    <col min="11796" max="12026" width="8.85546875" style="38"/>
    <col min="12027" max="12027" width="9.140625" style="38" customWidth="1"/>
    <col min="12028" max="12029" width="10.7109375" style="38" customWidth="1"/>
    <col min="12030" max="12030" width="31.140625" style="38" customWidth="1"/>
    <col min="12031" max="12031" width="16.7109375" style="38" customWidth="1"/>
    <col min="12032" max="12032" width="10.7109375" style="38" customWidth="1"/>
    <col min="12033" max="12033" width="12.7109375" style="38" customWidth="1"/>
    <col min="12034" max="12051" width="9.5703125" style="38" customWidth="1"/>
    <col min="12052" max="12282" width="8.85546875" style="38"/>
    <col min="12283" max="12283" width="9.140625" style="38" customWidth="1"/>
    <col min="12284" max="12285" width="10.7109375" style="38" customWidth="1"/>
    <col min="12286" max="12286" width="31.140625" style="38" customWidth="1"/>
    <col min="12287" max="12287" width="16.7109375" style="38" customWidth="1"/>
    <col min="12288" max="12288" width="10.7109375" style="38" customWidth="1"/>
    <col min="12289" max="12289" width="12.7109375" style="38" customWidth="1"/>
    <col min="12290" max="12307" width="9.5703125" style="38" customWidth="1"/>
    <col min="12308" max="12538" width="8.85546875" style="38"/>
    <col min="12539" max="12539" width="9.140625" style="38" customWidth="1"/>
    <col min="12540" max="12541" width="10.7109375" style="38" customWidth="1"/>
    <col min="12542" max="12542" width="31.140625" style="38" customWidth="1"/>
    <col min="12543" max="12543" width="16.7109375" style="38" customWidth="1"/>
    <col min="12544" max="12544" width="10.7109375" style="38" customWidth="1"/>
    <col min="12545" max="12545" width="12.7109375" style="38" customWidth="1"/>
    <col min="12546" max="12563" width="9.5703125" style="38" customWidth="1"/>
    <col min="12564" max="12794" width="8.85546875" style="38"/>
    <col min="12795" max="12795" width="9.140625" style="38" customWidth="1"/>
    <col min="12796" max="12797" width="10.7109375" style="38" customWidth="1"/>
    <col min="12798" max="12798" width="31.140625" style="38" customWidth="1"/>
    <col min="12799" max="12799" width="16.7109375" style="38" customWidth="1"/>
    <col min="12800" max="12800" width="10.7109375" style="38" customWidth="1"/>
    <col min="12801" max="12801" width="12.7109375" style="38" customWidth="1"/>
    <col min="12802" max="12819" width="9.5703125" style="38" customWidth="1"/>
    <col min="12820" max="13050" width="8.85546875" style="38"/>
    <col min="13051" max="13051" width="9.140625" style="38" customWidth="1"/>
    <col min="13052" max="13053" width="10.7109375" style="38" customWidth="1"/>
    <col min="13054" max="13054" width="31.140625" style="38" customWidth="1"/>
    <col min="13055" max="13055" width="16.7109375" style="38" customWidth="1"/>
    <col min="13056" max="13056" width="10.7109375" style="38" customWidth="1"/>
    <col min="13057" max="13057" width="12.7109375" style="38" customWidth="1"/>
    <col min="13058" max="13075" width="9.5703125" style="38" customWidth="1"/>
    <col min="13076" max="13306" width="8.85546875" style="38"/>
    <col min="13307" max="13307" width="9.140625" style="38" customWidth="1"/>
    <col min="13308" max="13309" width="10.7109375" style="38" customWidth="1"/>
    <col min="13310" max="13310" width="31.140625" style="38" customWidth="1"/>
    <col min="13311" max="13311" width="16.7109375" style="38" customWidth="1"/>
    <col min="13312" max="13312" width="10.7109375" style="38" customWidth="1"/>
    <col min="13313" max="13313" width="12.7109375" style="38" customWidth="1"/>
    <col min="13314" max="13331" width="9.5703125" style="38" customWidth="1"/>
    <col min="13332" max="13562" width="8.85546875" style="38"/>
    <col min="13563" max="13563" width="9.140625" style="38" customWidth="1"/>
    <col min="13564" max="13565" width="10.7109375" style="38" customWidth="1"/>
    <col min="13566" max="13566" width="31.140625" style="38" customWidth="1"/>
    <col min="13567" max="13567" width="16.7109375" style="38" customWidth="1"/>
    <col min="13568" max="13568" width="10.7109375" style="38" customWidth="1"/>
    <col min="13569" max="13569" width="12.7109375" style="38" customWidth="1"/>
    <col min="13570" max="13587" width="9.5703125" style="38" customWidth="1"/>
    <col min="13588" max="13818" width="8.85546875" style="38"/>
    <col min="13819" max="13819" width="9.140625" style="38" customWidth="1"/>
    <col min="13820" max="13821" width="10.7109375" style="38" customWidth="1"/>
    <col min="13822" max="13822" width="31.140625" style="38" customWidth="1"/>
    <col min="13823" max="13823" width="16.7109375" style="38" customWidth="1"/>
    <col min="13824" max="13824" width="10.7109375" style="38" customWidth="1"/>
    <col min="13825" max="13825" width="12.7109375" style="38" customWidth="1"/>
    <col min="13826" max="13843" width="9.5703125" style="38" customWidth="1"/>
    <col min="13844" max="14074" width="8.85546875" style="38"/>
    <col min="14075" max="14075" width="9.140625" style="38" customWidth="1"/>
    <col min="14076" max="14077" width="10.7109375" style="38" customWidth="1"/>
    <col min="14078" max="14078" width="31.140625" style="38" customWidth="1"/>
    <col min="14079" max="14079" width="16.7109375" style="38" customWidth="1"/>
    <col min="14080" max="14080" width="10.7109375" style="38" customWidth="1"/>
    <col min="14081" max="14081" width="12.7109375" style="38" customWidth="1"/>
    <col min="14082" max="14099" width="9.5703125" style="38" customWidth="1"/>
    <col min="14100" max="14330" width="8.85546875" style="38"/>
    <col min="14331" max="14331" width="9.140625" style="38" customWidth="1"/>
    <col min="14332" max="14333" width="10.7109375" style="38" customWidth="1"/>
    <col min="14334" max="14334" width="31.140625" style="38" customWidth="1"/>
    <col min="14335" max="14335" width="16.7109375" style="38" customWidth="1"/>
    <col min="14336" max="14336" width="10.7109375" style="38" customWidth="1"/>
    <col min="14337" max="14337" width="12.7109375" style="38" customWidth="1"/>
    <col min="14338" max="14355" width="9.5703125" style="38" customWidth="1"/>
    <col min="14356" max="14586" width="8.85546875" style="38"/>
    <col min="14587" max="14587" width="9.140625" style="38" customWidth="1"/>
    <col min="14588" max="14589" width="10.7109375" style="38" customWidth="1"/>
    <col min="14590" max="14590" width="31.140625" style="38" customWidth="1"/>
    <col min="14591" max="14591" width="16.7109375" style="38" customWidth="1"/>
    <col min="14592" max="14592" width="10.7109375" style="38" customWidth="1"/>
    <col min="14593" max="14593" width="12.7109375" style="38" customWidth="1"/>
    <col min="14594" max="14611" width="9.5703125" style="38" customWidth="1"/>
    <col min="14612" max="14842" width="8.85546875" style="38"/>
    <col min="14843" max="14843" width="9.140625" style="38" customWidth="1"/>
    <col min="14844" max="14845" width="10.7109375" style="38" customWidth="1"/>
    <col min="14846" max="14846" width="31.140625" style="38" customWidth="1"/>
    <col min="14847" max="14847" width="16.7109375" style="38" customWidth="1"/>
    <col min="14848" max="14848" width="10.7109375" style="38" customWidth="1"/>
    <col min="14849" max="14849" width="12.7109375" style="38" customWidth="1"/>
    <col min="14850" max="14867" width="9.5703125" style="38" customWidth="1"/>
    <col min="14868" max="15098" width="8.85546875" style="38"/>
    <col min="15099" max="15099" width="9.140625" style="38" customWidth="1"/>
    <col min="15100" max="15101" width="10.7109375" style="38" customWidth="1"/>
    <col min="15102" max="15102" width="31.140625" style="38" customWidth="1"/>
    <col min="15103" max="15103" width="16.7109375" style="38" customWidth="1"/>
    <col min="15104" max="15104" width="10.7109375" style="38" customWidth="1"/>
    <col min="15105" max="15105" width="12.7109375" style="38" customWidth="1"/>
    <col min="15106" max="15123" width="9.5703125" style="38" customWidth="1"/>
    <col min="15124" max="15354" width="8.85546875" style="38"/>
    <col min="15355" max="15355" width="9.140625" style="38" customWidth="1"/>
    <col min="15356" max="15357" width="10.7109375" style="38" customWidth="1"/>
    <col min="15358" max="15358" width="31.140625" style="38" customWidth="1"/>
    <col min="15359" max="15359" width="16.7109375" style="38" customWidth="1"/>
    <col min="15360" max="15360" width="10.7109375" style="38" customWidth="1"/>
    <col min="15361" max="15361" width="12.7109375" style="38" customWidth="1"/>
    <col min="15362" max="15379" width="9.5703125" style="38" customWidth="1"/>
    <col min="15380" max="15610" width="8.85546875" style="38"/>
    <col min="15611" max="15611" width="9.140625" style="38" customWidth="1"/>
    <col min="15612" max="15613" width="10.7109375" style="38" customWidth="1"/>
    <col min="15614" max="15614" width="31.140625" style="38" customWidth="1"/>
    <col min="15615" max="15615" width="16.7109375" style="38" customWidth="1"/>
    <col min="15616" max="15616" width="10.7109375" style="38" customWidth="1"/>
    <col min="15617" max="15617" width="12.7109375" style="38" customWidth="1"/>
    <col min="15618" max="15635" width="9.5703125" style="38" customWidth="1"/>
    <col min="15636" max="15866" width="8.85546875" style="38"/>
    <col min="15867" max="15867" width="9.140625" style="38" customWidth="1"/>
    <col min="15868" max="15869" width="10.7109375" style="38" customWidth="1"/>
    <col min="15870" max="15870" width="31.140625" style="38" customWidth="1"/>
    <col min="15871" max="15871" width="16.7109375" style="38" customWidth="1"/>
    <col min="15872" max="15872" width="10.7109375" style="38" customWidth="1"/>
    <col min="15873" max="15873" width="12.7109375" style="38" customWidth="1"/>
    <col min="15874" max="15891" width="9.5703125" style="38" customWidth="1"/>
    <col min="15892" max="16122" width="8.85546875" style="38"/>
    <col min="16123" max="16123" width="9.140625" style="38" customWidth="1"/>
    <col min="16124" max="16125" width="10.7109375" style="38" customWidth="1"/>
    <col min="16126" max="16126" width="31.140625" style="38" customWidth="1"/>
    <col min="16127" max="16127" width="16.7109375" style="38" customWidth="1"/>
    <col min="16128" max="16128" width="10.7109375" style="38" customWidth="1"/>
    <col min="16129" max="16129" width="12.7109375" style="38" customWidth="1"/>
    <col min="16130" max="16147" width="9.5703125" style="38" customWidth="1"/>
    <col min="16148" max="16383" width="8.85546875" style="38"/>
    <col min="16384" max="16384" width="8.85546875" style="38" customWidth="1"/>
  </cols>
  <sheetData>
    <row r="1" spans="2:29" s="139" customFormat="1" ht="12.75" customHeight="1" x14ac:dyDescent="0.2">
      <c r="G1" s="52" t="s">
        <v>18</v>
      </c>
      <c r="H1" s="52">
        <v>32000</v>
      </c>
      <c r="I1" s="53" t="s">
        <v>241</v>
      </c>
      <c r="J1" s="53" t="s">
        <v>258</v>
      </c>
      <c r="K1" s="53" t="s">
        <v>260</v>
      </c>
      <c r="L1" s="53" t="s">
        <v>259</v>
      </c>
      <c r="M1" s="132">
        <v>9000</v>
      </c>
      <c r="N1" s="53" t="s">
        <v>335</v>
      </c>
      <c r="O1" s="53" t="s">
        <v>338</v>
      </c>
      <c r="P1" s="53" t="s">
        <v>179</v>
      </c>
      <c r="Q1" s="53" t="s">
        <v>340</v>
      </c>
      <c r="R1" s="53" t="s">
        <v>273</v>
      </c>
      <c r="S1" s="53" t="s">
        <v>291</v>
      </c>
      <c r="T1" s="53" t="s">
        <v>169</v>
      </c>
      <c r="U1" s="53" t="s">
        <v>181</v>
      </c>
      <c r="V1" s="53" t="s">
        <v>170</v>
      </c>
      <c r="W1" s="53"/>
      <c r="X1" s="53"/>
      <c r="Z1" s="53" t="s">
        <v>241</v>
      </c>
      <c r="AA1" s="53"/>
      <c r="AB1" s="53"/>
      <c r="AC1" s="53"/>
    </row>
    <row r="2" spans="2:29" ht="12.75" customHeight="1" x14ac:dyDescent="0.2"/>
    <row r="3" spans="2:29" ht="12.75" customHeight="1" thickBot="1" x14ac:dyDescent="0.25"/>
    <row r="4" spans="2:29" ht="12.75" customHeight="1" x14ac:dyDescent="0.2">
      <c r="B4" s="440" t="s">
        <v>19</v>
      </c>
      <c r="C4" s="440" t="s">
        <v>20</v>
      </c>
      <c r="D4" s="443" t="s">
        <v>4</v>
      </c>
      <c r="E4" s="443" t="s">
        <v>1</v>
      </c>
      <c r="F4" s="443" t="s">
        <v>5</v>
      </c>
      <c r="G4" s="445" t="s">
        <v>171</v>
      </c>
      <c r="H4" s="20">
        <v>625</v>
      </c>
      <c r="I4" s="20">
        <v>630</v>
      </c>
      <c r="J4" s="20">
        <v>630</v>
      </c>
      <c r="K4" s="20">
        <v>630</v>
      </c>
      <c r="L4" s="20">
        <v>630</v>
      </c>
      <c r="M4" s="20">
        <v>630</v>
      </c>
      <c r="N4" s="20">
        <v>630</v>
      </c>
      <c r="O4" s="20">
        <v>630</v>
      </c>
      <c r="P4" s="20">
        <v>630</v>
      </c>
      <c r="Q4" s="20">
        <v>630</v>
      </c>
      <c r="R4" s="20">
        <v>630</v>
      </c>
      <c r="S4" s="20">
        <v>630</v>
      </c>
      <c r="T4" s="20">
        <v>630</v>
      </c>
      <c r="U4" s="20">
        <v>630</v>
      </c>
      <c r="V4" s="20">
        <v>630</v>
      </c>
      <c r="W4" s="20"/>
      <c r="X4" s="103"/>
      <c r="Z4" s="20">
        <v>630</v>
      </c>
      <c r="AA4" s="20">
        <v>630</v>
      </c>
      <c r="AB4" s="20">
        <v>630</v>
      </c>
      <c r="AC4" s="20">
        <v>630</v>
      </c>
    </row>
    <row r="5" spans="2:29" ht="12.75" customHeight="1" x14ac:dyDescent="0.2">
      <c r="B5" s="441"/>
      <c r="C5" s="441"/>
      <c r="D5" s="390"/>
      <c r="E5" s="271"/>
      <c r="F5" s="271"/>
      <c r="G5" s="446"/>
      <c r="H5" s="367" t="s">
        <v>172</v>
      </c>
      <c r="I5" s="367" t="s">
        <v>242</v>
      </c>
      <c r="J5" s="367" t="s">
        <v>243</v>
      </c>
      <c r="K5" s="367" t="s">
        <v>154</v>
      </c>
      <c r="L5" s="367" t="s">
        <v>244</v>
      </c>
      <c r="M5" s="377" t="s">
        <v>156</v>
      </c>
      <c r="N5" s="367" t="s">
        <v>336</v>
      </c>
      <c r="O5" s="367" t="s">
        <v>337</v>
      </c>
      <c r="P5" s="367" t="s">
        <v>178</v>
      </c>
      <c r="Q5" s="367" t="s">
        <v>339</v>
      </c>
      <c r="R5" s="367" t="s">
        <v>272</v>
      </c>
      <c r="S5" s="367" t="s">
        <v>292</v>
      </c>
      <c r="T5" s="367" t="s">
        <v>173</v>
      </c>
      <c r="U5" s="367" t="s">
        <v>180</v>
      </c>
      <c r="V5" s="367" t="s">
        <v>174</v>
      </c>
      <c r="W5" s="367"/>
      <c r="X5" s="114"/>
      <c r="Z5" s="367" t="s">
        <v>242</v>
      </c>
      <c r="AA5" s="367" t="s">
        <v>243</v>
      </c>
      <c r="AB5" s="367" t="s">
        <v>154</v>
      </c>
      <c r="AC5" s="367" t="s">
        <v>244</v>
      </c>
    </row>
    <row r="6" spans="2:29" ht="12.75" customHeight="1" x14ac:dyDescent="0.2">
      <c r="B6" s="441"/>
      <c r="C6" s="441"/>
      <c r="D6" s="390"/>
      <c r="E6" s="271"/>
      <c r="F6" s="271"/>
      <c r="G6" s="446"/>
      <c r="H6" s="368"/>
      <c r="I6" s="368"/>
      <c r="J6" s="368"/>
      <c r="K6" s="368"/>
      <c r="L6" s="368"/>
      <c r="M6" s="378"/>
      <c r="N6" s="368"/>
      <c r="O6" s="438"/>
      <c r="P6" s="368"/>
      <c r="Q6" s="368"/>
      <c r="R6" s="438"/>
      <c r="S6" s="438"/>
      <c r="T6" s="368"/>
      <c r="U6" s="368"/>
      <c r="V6" s="368"/>
      <c r="W6" s="368"/>
      <c r="X6" s="114"/>
      <c r="Z6" s="368"/>
      <c r="AA6" s="368"/>
      <c r="AB6" s="368"/>
      <c r="AC6" s="368"/>
    </row>
    <row r="7" spans="2:29" ht="12.75" customHeight="1" x14ac:dyDescent="0.2">
      <c r="B7" s="441"/>
      <c r="C7" s="441"/>
      <c r="D7" s="390"/>
      <c r="E7" s="271"/>
      <c r="F7" s="271"/>
      <c r="G7" s="446"/>
      <c r="H7" s="368"/>
      <c r="I7" s="368"/>
      <c r="J7" s="368"/>
      <c r="K7" s="368"/>
      <c r="L7" s="368"/>
      <c r="M7" s="378"/>
      <c r="N7" s="368"/>
      <c r="O7" s="438"/>
      <c r="P7" s="368"/>
      <c r="Q7" s="368"/>
      <c r="R7" s="438"/>
      <c r="S7" s="438"/>
      <c r="T7" s="368"/>
      <c r="U7" s="368"/>
      <c r="V7" s="368"/>
      <c r="W7" s="368"/>
      <c r="X7" s="114"/>
      <c r="Z7" s="368"/>
      <c r="AA7" s="368"/>
      <c r="AB7" s="368"/>
      <c r="AC7" s="368"/>
    </row>
    <row r="8" spans="2:29" ht="12.75" customHeight="1" x14ac:dyDescent="0.2">
      <c r="B8" s="441"/>
      <c r="C8" s="441"/>
      <c r="D8" s="390"/>
      <c r="E8" s="271"/>
      <c r="F8" s="271"/>
      <c r="G8" s="446"/>
      <c r="H8" s="368"/>
      <c r="I8" s="368"/>
      <c r="J8" s="368"/>
      <c r="K8" s="368"/>
      <c r="L8" s="368"/>
      <c r="M8" s="378"/>
      <c r="N8" s="368"/>
      <c r="O8" s="438"/>
      <c r="P8" s="368"/>
      <c r="Q8" s="368"/>
      <c r="R8" s="438"/>
      <c r="S8" s="438"/>
      <c r="T8" s="368"/>
      <c r="U8" s="368"/>
      <c r="V8" s="368"/>
      <c r="W8" s="368"/>
      <c r="X8" s="114"/>
      <c r="Z8" s="368"/>
      <c r="AA8" s="368"/>
      <c r="AB8" s="368"/>
      <c r="AC8" s="368"/>
    </row>
    <row r="9" spans="2:29" ht="12.75" customHeight="1" x14ac:dyDescent="0.2">
      <c r="B9" s="441"/>
      <c r="C9" s="441"/>
      <c r="D9" s="390"/>
      <c r="E9" s="271"/>
      <c r="F9" s="271"/>
      <c r="G9" s="446"/>
      <c r="H9" s="368"/>
      <c r="I9" s="368"/>
      <c r="J9" s="368"/>
      <c r="K9" s="368"/>
      <c r="L9" s="368"/>
      <c r="M9" s="378"/>
      <c r="N9" s="368"/>
      <c r="O9" s="438"/>
      <c r="P9" s="368"/>
      <c r="Q9" s="368"/>
      <c r="R9" s="438"/>
      <c r="S9" s="438"/>
      <c r="T9" s="368"/>
      <c r="U9" s="368"/>
      <c r="V9" s="368"/>
      <c r="W9" s="368"/>
      <c r="X9" s="114"/>
      <c r="Z9" s="368"/>
      <c r="AA9" s="368"/>
      <c r="AB9" s="368"/>
      <c r="AC9" s="368"/>
    </row>
    <row r="10" spans="2:29" ht="12.75" customHeight="1" x14ac:dyDescent="0.2">
      <c r="B10" s="441"/>
      <c r="C10" s="441"/>
      <c r="D10" s="390"/>
      <c r="E10" s="271"/>
      <c r="F10" s="271"/>
      <c r="G10" s="446"/>
      <c r="H10" s="368"/>
      <c r="I10" s="368"/>
      <c r="J10" s="368"/>
      <c r="K10" s="368"/>
      <c r="L10" s="368"/>
      <c r="M10" s="378"/>
      <c r="N10" s="368"/>
      <c r="O10" s="438"/>
      <c r="P10" s="368"/>
      <c r="Q10" s="368"/>
      <c r="R10" s="438"/>
      <c r="S10" s="438"/>
      <c r="T10" s="368"/>
      <c r="U10" s="368"/>
      <c r="V10" s="368"/>
      <c r="W10" s="368"/>
      <c r="X10" s="114"/>
      <c r="Z10" s="368"/>
      <c r="AA10" s="368"/>
      <c r="AB10" s="368"/>
      <c r="AC10" s="368"/>
    </row>
    <row r="11" spans="2:29" ht="12.75" customHeight="1" x14ac:dyDescent="0.2">
      <c r="B11" s="441"/>
      <c r="C11" s="441"/>
      <c r="D11" s="390"/>
      <c r="E11" s="271"/>
      <c r="F11" s="271"/>
      <c r="G11" s="446"/>
      <c r="H11" s="368"/>
      <c r="I11" s="368"/>
      <c r="J11" s="368"/>
      <c r="K11" s="368"/>
      <c r="L11" s="368"/>
      <c r="M11" s="378"/>
      <c r="N11" s="368"/>
      <c r="O11" s="438"/>
      <c r="P11" s="368"/>
      <c r="Q11" s="368"/>
      <c r="R11" s="438"/>
      <c r="S11" s="438"/>
      <c r="T11" s="368"/>
      <c r="U11" s="368"/>
      <c r="V11" s="368"/>
      <c r="W11" s="368"/>
      <c r="X11" s="114"/>
      <c r="Z11" s="368"/>
      <c r="AA11" s="368"/>
      <c r="AB11" s="368"/>
      <c r="AC11" s="368"/>
    </row>
    <row r="12" spans="2:29" ht="12.75" customHeight="1" x14ac:dyDescent="0.2">
      <c r="B12" s="441"/>
      <c r="C12" s="441"/>
      <c r="D12" s="390"/>
      <c r="E12" s="271"/>
      <c r="F12" s="271"/>
      <c r="G12" s="446"/>
      <c r="H12" s="368"/>
      <c r="I12" s="368"/>
      <c r="J12" s="368"/>
      <c r="K12" s="368"/>
      <c r="L12" s="368"/>
      <c r="M12" s="378"/>
      <c r="N12" s="368"/>
      <c r="O12" s="438"/>
      <c r="P12" s="368"/>
      <c r="Q12" s="368"/>
      <c r="R12" s="438"/>
      <c r="S12" s="438"/>
      <c r="T12" s="368"/>
      <c r="U12" s="368"/>
      <c r="V12" s="368"/>
      <c r="W12" s="368"/>
      <c r="X12" s="114"/>
      <c r="Z12" s="368"/>
      <c r="AA12" s="368"/>
      <c r="AB12" s="368"/>
      <c r="AC12" s="368"/>
    </row>
    <row r="13" spans="2:29" ht="12.75" customHeight="1" x14ac:dyDescent="0.2">
      <c r="B13" s="441"/>
      <c r="C13" s="441"/>
      <c r="D13" s="390"/>
      <c r="E13" s="271"/>
      <c r="F13" s="271"/>
      <c r="G13" s="446"/>
      <c r="H13" s="368"/>
      <c r="I13" s="368"/>
      <c r="J13" s="368"/>
      <c r="K13" s="368"/>
      <c r="L13" s="368"/>
      <c r="M13" s="378"/>
      <c r="N13" s="368"/>
      <c r="O13" s="438"/>
      <c r="P13" s="368"/>
      <c r="Q13" s="368"/>
      <c r="R13" s="438"/>
      <c r="S13" s="438"/>
      <c r="T13" s="368"/>
      <c r="U13" s="368"/>
      <c r="V13" s="368"/>
      <c r="W13" s="368"/>
      <c r="X13" s="114"/>
      <c r="Z13" s="368"/>
      <c r="AA13" s="368"/>
      <c r="AB13" s="368"/>
      <c r="AC13" s="368"/>
    </row>
    <row r="14" spans="2:29" ht="13.5" customHeight="1" x14ac:dyDescent="0.2">
      <c r="B14" s="441"/>
      <c r="C14" s="441"/>
      <c r="D14" s="390"/>
      <c r="E14" s="271"/>
      <c r="F14" s="271"/>
      <c r="G14" s="446"/>
      <c r="H14" s="369"/>
      <c r="I14" s="369"/>
      <c r="J14" s="369"/>
      <c r="K14" s="369"/>
      <c r="L14" s="369"/>
      <c r="M14" s="379"/>
      <c r="N14" s="369"/>
      <c r="O14" s="439"/>
      <c r="P14" s="369"/>
      <c r="Q14" s="369"/>
      <c r="R14" s="439"/>
      <c r="S14" s="439"/>
      <c r="T14" s="369"/>
      <c r="U14" s="369"/>
      <c r="V14" s="369"/>
      <c r="W14" s="369"/>
      <c r="X14" s="114"/>
      <c r="Z14" s="369"/>
      <c r="AA14" s="369"/>
      <c r="AB14" s="369"/>
      <c r="AC14" s="369"/>
    </row>
    <row r="15" spans="2:29" ht="12.75" customHeight="1" thickBot="1" x14ac:dyDescent="0.25">
      <c r="B15" s="442"/>
      <c r="C15" s="442"/>
      <c r="D15" s="303"/>
      <c r="E15" s="444"/>
      <c r="F15" s="444"/>
      <c r="G15" s="447"/>
      <c r="H15" s="97" t="s">
        <v>26</v>
      </c>
      <c r="I15" s="97" t="s">
        <v>23</v>
      </c>
      <c r="J15" s="97" t="s">
        <v>23</v>
      </c>
      <c r="K15" s="97" t="s">
        <v>23</v>
      </c>
      <c r="L15" s="97" t="s">
        <v>23</v>
      </c>
      <c r="M15" s="105" t="s">
        <v>26</v>
      </c>
      <c r="N15" s="97" t="s">
        <v>26</v>
      </c>
      <c r="O15" s="97" t="s">
        <v>26</v>
      </c>
      <c r="P15" s="97" t="s">
        <v>24</v>
      </c>
      <c r="Q15" s="97" t="s">
        <v>24</v>
      </c>
      <c r="R15" s="97" t="s">
        <v>24</v>
      </c>
      <c r="S15" s="97" t="s">
        <v>26</v>
      </c>
      <c r="T15" s="97" t="s">
        <v>26</v>
      </c>
      <c r="U15" s="97" t="s">
        <v>26</v>
      </c>
      <c r="V15" s="97" t="s">
        <v>26</v>
      </c>
      <c r="W15" s="97"/>
      <c r="X15" s="103"/>
      <c r="Z15" s="97" t="s">
        <v>23</v>
      </c>
      <c r="AA15" s="97" t="s">
        <v>23</v>
      </c>
      <c r="AB15" s="97" t="s">
        <v>23</v>
      </c>
      <c r="AC15" s="97" t="s">
        <v>23</v>
      </c>
    </row>
    <row r="16" spans="2:29" ht="12.75" customHeight="1" x14ac:dyDescent="0.2">
      <c r="B16" s="20"/>
      <c r="C16" s="30"/>
      <c r="D16" s="101"/>
      <c r="E16" s="101"/>
      <c r="F16" s="101"/>
      <c r="G16" s="20"/>
      <c r="H16" s="71"/>
      <c r="I16" s="71"/>
      <c r="J16" s="71"/>
      <c r="K16" s="71"/>
      <c r="L16" s="71"/>
      <c r="M16" s="71"/>
      <c r="N16" s="71"/>
      <c r="O16" s="71"/>
      <c r="P16" s="84"/>
      <c r="Q16" s="84"/>
      <c r="R16" s="71"/>
      <c r="S16" s="71"/>
      <c r="T16" s="71"/>
      <c r="U16" s="71"/>
      <c r="V16" s="71"/>
      <c r="W16" s="71"/>
      <c r="X16" s="115"/>
      <c r="Z16" s="71"/>
      <c r="AA16" s="71"/>
      <c r="AB16" s="71"/>
      <c r="AC16" s="71"/>
    </row>
    <row r="17" spans="2:29" ht="12.6" customHeight="1" x14ac:dyDescent="0.2">
      <c r="B17" s="96">
        <f>'[1]CADD Sheets'!$A$2326</f>
        <v>421</v>
      </c>
      <c r="C17" s="51" t="s">
        <v>94</v>
      </c>
      <c r="D17" s="98" t="s">
        <v>175</v>
      </c>
      <c r="E17" s="106">
        <v>18950</v>
      </c>
      <c r="F17" s="96" t="s">
        <v>27</v>
      </c>
      <c r="G17" s="96"/>
      <c r="H17" s="96"/>
      <c r="I17" s="96"/>
      <c r="J17" s="82"/>
      <c r="K17" s="82"/>
      <c r="L17" s="82"/>
      <c r="M17" s="82"/>
      <c r="N17" s="82"/>
      <c r="O17" s="82"/>
      <c r="P17" s="81"/>
      <c r="Q17" s="81"/>
      <c r="R17" s="81">
        <v>51</v>
      </c>
      <c r="S17" s="82"/>
      <c r="T17" s="82"/>
      <c r="U17" s="82"/>
      <c r="V17" s="82"/>
      <c r="W17" s="82"/>
      <c r="X17" s="115"/>
      <c r="Z17" s="82"/>
      <c r="AA17" s="82"/>
      <c r="AB17" s="82"/>
      <c r="AC17" s="82"/>
    </row>
    <row r="18" spans="2:29" ht="12.75" customHeight="1" x14ac:dyDescent="0.2">
      <c r="B18" s="96"/>
      <c r="C18" s="51"/>
      <c r="D18" s="100"/>
      <c r="E18" s="100"/>
      <c r="F18" s="100"/>
      <c r="G18" s="96"/>
      <c r="H18" s="82"/>
      <c r="I18" s="82"/>
      <c r="J18" s="82"/>
      <c r="K18" s="82"/>
      <c r="L18" s="82"/>
      <c r="M18" s="82"/>
      <c r="N18" s="82"/>
      <c r="O18" s="82"/>
      <c r="P18" s="81"/>
      <c r="Q18" s="81"/>
      <c r="R18" s="82"/>
      <c r="S18" s="82"/>
      <c r="T18" s="82"/>
      <c r="U18" s="82"/>
      <c r="V18" s="82"/>
      <c r="W18" s="82"/>
      <c r="X18" s="115"/>
      <c r="Z18" s="82"/>
      <c r="AA18" s="82"/>
      <c r="AB18" s="82"/>
      <c r="AC18" s="82"/>
    </row>
    <row r="19" spans="2:29" ht="12.75" customHeight="1" x14ac:dyDescent="0.2">
      <c r="B19" s="75">
        <f>'[1]CADD Sheets'!$A$2327</f>
        <v>422</v>
      </c>
      <c r="C19" s="98" t="s">
        <v>245</v>
      </c>
      <c r="D19" s="108" t="s">
        <v>130</v>
      </c>
      <c r="E19" s="83">
        <v>19515</v>
      </c>
      <c r="F19" s="83" t="s">
        <v>27</v>
      </c>
      <c r="G19" s="87">
        <f>'[1]CADD Sheets'!$A$2376</f>
        <v>440</v>
      </c>
      <c r="H19" s="75">
        <v>2</v>
      </c>
      <c r="I19" s="75"/>
      <c r="J19" s="75"/>
      <c r="K19" s="75"/>
      <c r="L19" s="75"/>
      <c r="M19" s="75"/>
      <c r="N19" s="75"/>
      <c r="O19" s="75">
        <v>1</v>
      </c>
      <c r="P19" s="77"/>
      <c r="Q19" s="77">
        <v>169.5</v>
      </c>
      <c r="R19" s="77"/>
      <c r="S19" s="75">
        <v>2</v>
      </c>
      <c r="T19" s="75">
        <v>1</v>
      </c>
      <c r="U19" s="75"/>
      <c r="V19" s="75">
        <v>1</v>
      </c>
      <c r="W19" s="75"/>
      <c r="X19" s="115"/>
      <c r="Z19" s="75"/>
      <c r="AA19" s="75"/>
      <c r="AB19" s="75"/>
      <c r="AC19" s="75"/>
    </row>
    <row r="20" spans="2:29" ht="12.75" customHeight="1" x14ac:dyDescent="0.2">
      <c r="B20" s="75">
        <f>'[1]CADD Sheets'!$A$2327</f>
        <v>422</v>
      </c>
      <c r="C20" s="98" t="s">
        <v>246</v>
      </c>
      <c r="D20" s="108" t="s">
        <v>130</v>
      </c>
      <c r="E20" s="83">
        <v>19715</v>
      </c>
      <c r="F20" s="83" t="s">
        <v>30</v>
      </c>
      <c r="G20" s="98">
        <f>'[1]CADD Sheets'!$A$2377</f>
        <v>441</v>
      </c>
      <c r="H20" s="75">
        <v>2</v>
      </c>
      <c r="I20" s="75"/>
      <c r="J20" s="75"/>
      <c r="K20" s="75"/>
      <c r="L20" s="75"/>
      <c r="M20" s="75"/>
      <c r="N20" s="75"/>
      <c r="O20" s="75">
        <v>1</v>
      </c>
      <c r="P20" s="77"/>
      <c r="Q20" s="77"/>
      <c r="R20" s="77"/>
      <c r="S20" s="75">
        <v>5</v>
      </c>
      <c r="T20" s="75">
        <v>1</v>
      </c>
      <c r="U20" s="75"/>
      <c r="V20" s="75">
        <v>1</v>
      </c>
      <c r="W20" s="75"/>
      <c r="X20" s="115"/>
      <c r="Z20" s="75"/>
      <c r="AA20" s="75"/>
      <c r="AB20" s="75"/>
      <c r="AC20" s="75"/>
    </row>
    <row r="21" spans="2:29" ht="12.75" customHeight="1" x14ac:dyDescent="0.2">
      <c r="B21" s="96"/>
      <c r="C21" s="51"/>
      <c r="D21" s="100"/>
      <c r="E21" s="100"/>
      <c r="F21" s="100"/>
      <c r="G21" s="96"/>
      <c r="H21" s="82"/>
      <c r="I21" s="82"/>
      <c r="J21" s="82"/>
      <c r="K21" s="82"/>
      <c r="L21" s="82"/>
      <c r="M21" s="82"/>
      <c r="N21" s="82"/>
      <c r="O21" s="82"/>
      <c r="P21" s="81"/>
      <c r="Q21" s="81"/>
      <c r="R21" s="82"/>
      <c r="S21" s="82"/>
      <c r="T21" s="82"/>
      <c r="U21" s="82"/>
      <c r="V21" s="82"/>
      <c r="W21" s="82"/>
      <c r="X21" s="115"/>
      <c r="Z21" s="82"/>
      <c r="AA21" s="82"/>
      <c r="AB21" s="82"/>
      <c r="AC21" s="82"/>
    </row>
    <row r="22" spans="2:29" ht="12.75" customHeight="1" x14ac:dyDescent="0.2">
      <c r="B22" s="75">
        <f>'[1]CADD Sheets'!$A$2328</f>
        <v>423</v>
      </c>
      <c r="C22" s="54" t="s">
        <v>247</v>
      </c>
      <c r="D22" s="108" t="s">
        <v>130</v>
      </c>
      <c r="E22" s="83">
        <v>20600</v>
      </c>
      <c r="F22" s="83" t="s">
        <v>27</v>
      </c>
      <c r="G22" s="87">
        <f>'[1]CADD Sheets'!$A$2378</f>
        <v>442</v>
      </c>
      <c r="H22" s="85">
        <v>2</v>
      </c>
      <c r="I22" s="75"/>
      <c r="J22" s="75"/>
      <c r="K22" s="75"/>
      <c r="L22" s="75"/>
      <c r="M22" s="75"/>
      <c r="N22" s="75"/>
      <c r="O22" s="75">
        <v>1</v>
      </c>
      <c r="P22" s="77"/>
      <c r="Q22" s="77">
        <v>199.5</v>
      </c>
      <c r="R22" s="77"/>
      <c r="S22" s="75">
        <v>2</v>
      </c>
      <c r="T22" s="75">
        <v>1</v>
      </c>
      <c r="U22" s="75"/>
      <c r="V22" s="75">
        <v>1</v>
      </c>
      <c r="W22" s="75"/>
      <c r="X22" s="115"/>
      <c r="Z22" s="75"/>
      <c r="AA22" s="75"/>
      <c r="AB22" s="75"/>
      <c r="AC22" s="75"/>
    </row>
    <row r="23" spans="2:29" ht="12.75" customHeight="1" x14ac:dyDescent="0.2">
      <c r="B23" s="96"/>
      <c r="C23" s="51"/>
      <c r="D23" s="100"/>
      <c r="E23" s="100"/>
      <c r="F23" s="100"/>
      <c r="G23" s="96"/>
      <c r="H23" s="82"/>
      <c r="I23" s="82"/>
      <c r="J23" s="82"/>
      <c r="K23" s="82"/>
      <c r="L23" s="82"/>
      <c r="M23" s="82"/>
      <c r="N23" s="82"/>
      <c r="O23" s="82"/>
      <c r="P23" s="81"/>
      <c r="Q23" s="81"/>
      <c r="R23" s="82"/>
      <c r="S23" s="82"/>
      <c r="T23" s="82"/>
      <c r="U23" s="82"/>
      <c r="V23" s="82"/>
      <c r="W23" s="82"/>
      <c r="X23" s="115"/>
      <c r="Z23" s="82"/>
      <c r="AA23" s="82"/>
      <c r="AB23" s="82"/>
      <c r="AC23" s="82"/>
    </row>
    <row r="24" spans="2:29" ht="12.75" customHeight="1" x14ac:dyDescent="0.2">
      <c r="B24" s="75">
        <f>'[1]CADD Sheets'!$A$2329</f>
        <v>424</v>
      </c>
      <c r="C24" s="75" t="s">
        <v>248</v>
      </c>
      <c r="D24" s="108" t="s">
        <v>130</v>
      </c>
      <c r="E24" s="83">
        <v>21350</v>
      </c>
      <c r="F24" s="75" t="s">
        <v>30</v>
      </c>
      <c r="G24" s="75">
        <f>'[1]CADD Sheets'!$A$2379</f>
        <v>443</v>
      </c>
      <c r="H24" s="75">
        <v>1</v>
      </c>
      <c r="I24" s="75"/>
      <c r="J24" s="75"/>
      <c r="K24" s="75"/>
      <c r="L24" s="75"/>
      <c r="M24" s="75"/>
      <c r="N24" s="75">
        <v>1</v>
      </c>
      <c r="O24" s="75"/>
      <c r="P24" s="77"/>
      <c r="Q24" s="77"/>
      <c r="R24" s="77"/>
      <c r="S24" s="75">
        <v>3</v>
      </c>
      <c r="T24" s="75"/>
      <c r="U24" s="75"/>
      <c r="V24" s="75">
        <v>1</v>
      </c>
      <c r="W24" s="75"/>
      <c r="X24" s="115"/>
      <c r="Z24" s="75"/>
      <c r="AA24" s="75"/>
      <c r="AB24" s="75"/>
      <c r="AC24" s="75"/>
    </row>
    <row r="25" spans="2:29" ht="12.75" customHeight="1" x14ac:dyDescent="0.2">
      <c r="B25" s="96"/>
      <c r="C25" s="51"/>
      <c r="D25" s="100"/>
      <c r="E25" s="100"/>
      <c r="F25" s="100"/>
      <c r="G25" s="96"/>
      <c r="H25" s="82"/>
      <c r="I25" s="82"/>
      <c r="J25" s="82"/>
      <c r="K25" s="82"/>
      <c r="L25" s="82"/>
      <c r="M25" s="82"/>
      <c r="N25" s="82"/>
      <c r="O25" s="82"/>
      <c r="P25" s="81"/>
      <c r="Q25" s="81"/>
      <c r="R25" s="82"/>
      <c r="S25" s="82"/>
      <c r="T25" s="82"/>
      <c r="U25" s="82"/>
      <c r="V25" s="82"/>
      <c r="W25" s="82"/>
      <c r="X25" s="115"/>
      <c r="Z25" s="82"/>
      <c r="AA25" s="82"/>
      <c r="AB25" s="82"/>
      <c r="AC25" s="82"/>
    </row>
    <row r="26" spans="2:29" ht="12.75" customHeight="1" x14ac:dyDescent="0.2">
      <c r="B26" s="75">
        <f>'[1]CADD Sheets'!$A$2362</f>
        <v>432</v>
      </c>
      <c r="C26" s="108" t="s">
        <v>95</v>
      </c>
      <c r="D26" s="108" t="s">
        <v>130</v>
      </c>
      <c r="E26" s="106"/>
      <c r="F26" s="106" t="s">
        <v>30</v>
      </c>
      <c r="G26" s="75">
        <f>'[1]CADD Sheets'!$A$2366</f>
        <v>433</v>
      </c>
      <c r="H26" s="109"/>
      <c r="I26" s="107" t="s">
        <v>249</v>
      </c>
      <c r="J26" s="107"/>
      <c r="K26" s="107"/>
      <c r="L26" s="107"/>
      <c r="M26" s="75">
        <v>2</v>
      </c>
      <c r="N26" s="110"/>
      <c r="O26" s="110"/>
      <c r="P26" s="107">
        <v>115</v>
      </c>
      <c r="Q26" s="107"/>
      <c r="R26" s="110"/>
      <c r="S26" s="110"/>
      <c r="T26" s="110"/>
      <c r="U26" s="110">
        <v>2</v>
      </c>
      <c r="V26" s="110"/>
      <c r="W26" s="110"/>
      <c r="X26" s="111"/>
      <c r="Y26" s="111"/>
      <c r="Z26" s="107">
        <f>19.2+21</f>
        <v>40.200000000000003</v>
      </c>
      <c r="AA26" s="107"/>
      <c r="AB26" s="107"/>
      <c r="AC26" s="107"/>
    </row>
    <row r="27" spans="2:29" ht="12.75" customHeight="1" x14ac:dyDescent="0.2">
      <c r="B27" s="96"/>
      <c r="C27" s="51"/>
      <c r="D27" s="100"/>
      <c r="E27" s="100"/>
      <c r="F27" s="100"/>
      <c r="G27" s="96"/>
      <c r="H27" s="82"/>
      <c r="I27" s="82"/>
      <c r="J27" s="82"/>
      <c r="K27" s="82"/>
      <c r="L27" s="82"/>
      <c r="M27" s="82"/>
      <c r="N27" s="82"/>
      <c r="O27" s="82"/>
      <c r="P27" s="81"/>
      <c r="Q27" s="81"/>
      <c r="R27" s="82"/>
      <c r="S27" s="82"/>
      <c r="T27" s="82"/>
      <c r="U27" s="82"/>
      <c r="V27" s="82"/>
      <c r="W27" s="82"/>
      <c r="X27" s="115"/>
      <c r="Z27" s="82"/>
      <c r="AA27" s="82"/>
      <c r="AB27" s="82"/>
      <c r="AC27" s="82"/>
    </row>
    <row r="28" spans="2:29" ht="12.75" customHeight="1" x14ac:dyDescent="0.2">
      <c r="B28" s="75">
        <f>'[1]CADD Sheets'!$A$2362</f>
        <v>432</v>
      </c>
      <c r="C28" s="108" t="s">
        <v>96</v>
      </c>
      <c r="D28" s="108" t="s">
        <v>289</v>
      </c>
      <c r="E28" s="106"/>
      <c r="F28" s="106" t="s">
        <v>30</v>
      </c>
      <c r="G28" s="75">
        <f>'[1]CADD Sheets'!$A$2367</f>
        <v>434</v>
      </c>
      <c r="H28" s="109"/>
      <c r="I28" s="107" t="s">
        <v>307</v>
      </c>
      <c r="J28" s="107"/>
      <c r="K28" s="107"/>
      <c r="L28" s="107"/>
      <c r="M28" s="75">
        <v>2</v>
      </c>
      <c r="N28" s="110"/>
      <c r="O28" s="75"/>
      <c r="P28" s="107">
        <v>112.5</v>
      </c>
      <c r="Q28" s="107"/>
      <c r="R28" s="110"/>
      <c r="S28" s="110"/>
      <c r="T28" s="110"/>
      <c r="U28" s="110">
        <v>2</v>
      </c>
      <c r="V28" s="110"/>
      <c r="W28" s="110"/>
      <c r="X28" s="111"/>
      <c r="Y28" s="111"/>
      <c r="Z28" s="107">
        <f>18.4+20.8</f>
        <v>39.200000000000003</v>
      </c>
      <c r="AA28" s="107"/>
      <c r="AB28" s="107"/>
      <c r="AC28" s="107"/>
    </row>
    <row r="29" spans="2:29" ht="12.75" customHeight="1" x14ac:dyDescent="0.2">
      <c r="B29" s="96"/>
      <c r="C29" s="51"/>
      <c r="D29" s="100"/>
      <c r="E29" s="100"/>
      <c r="F29" s="100"/>
      <c r="G29" s="96"/>
      <c r="H29" s="82"/>
      <c r="I29" s="82"/>
      <c r="J29" s="82"/>
      <c r="K29" s="82"/>
      <c r="L29" s="82"/>
      <c r="M29" s="82"/>
      <c r="N29" s="82"/>
      <c r="O29" s="82"/>
      <c r="P29" s="81"/>
      <c r="Q29" s="81"/>
      <c r="R29" s="82"/>
      <c r="S29" s="82"/>
      <c r="T29" s="82"/>
      <c r="U29" s="82"/>
      <c r="V29" s="82"/>
      <c r="W29" s="82"/>
      <c r="X29" s="115"/>
      <c r="Z29" s="82"/>
      <c r="AA29" s="82"/>
      <c r="AB29" s="82"/>
      <c r="AC29" s="82"/>
    </row>
    <row r="30" spans="2:29" ht="12.75" customHeight="1" x14ac:dyDescent="0.2">
      <c r="B30" s="75">
        <f>'[1]CADD Sheets'!$A$2362</f>
        <v>432</v>
      </c>
      <c r="C30" s="108" t="s">
        <v>97</v>
      </c>
      <c r="D30" s="108" t="s">
        <v>130</v>
      </c>
      <c r="E30" s="106"/>
      <c r="F30" s="106" t="s">
        <v>30</v>
      </c>
      <c r="G30" s="75">
        <f>'[1]CADD Sheets'!$A$2368</f>
        <v>435</v>
      </c>
      <c r="H30" s="109"/>
      <c r="I30" s="107"/>
      <c r="J30" s="107" t="s">
        <v>250</v>
      </c>
      <c r="K30" s="107"/>
      <c r="L30" s="107"/>
      <c r="M30" s="110">
        <v>3</v>
      </c>
      <c r="N30" s="110"/>
      <c r="O30" s="75"/>
      <c r="P30" s="107">
        <v>167</v>
      </c>
      <c r="Q30" s="107"/>
      <c r="R30" s="110"/>
      <c r="S30" s="110"/>
      <c r="T30" s="110"/>
      <c r="U30" s="110">
        <v>3</v>
      </c>
      <c r="V30" s="110"/>
      <c r="W30" s="110"/>
      <c r="X30" s="111"/>
      <c r="Y30" s="111"/>
      <c r="Z30" s="107"/>
      <c r="AA30" s="107">
        <f>22+24.6+26.7</f>
        <v>73.3</v>
      </c>
      <c r="AB30" s="107"/>
      <c r="AC30" s="107"/>
    </row>
    <row r="31" spans="2:29" ht="12.75" customHeight="1" x14ac:dyDescent="0.2">
      <c r="B31" s="96"/>
      <c r="C31" s="51"/>
      <c r="D31" s="100"/>
      <c r="E31" s="100"/>
      <c r="F31" s="100"/>
      <c r="G31" s="96"/>
      <c r="H31" s="82"/>
      <c r="I31" s="82"/>
      <c r="J31" s="82"/>
      <c r="K31" s="82"/>
      <c r="L31" s="82"/>
      <c r="M31" s="82"/>
      <c r="N31" s="82"/>
      <c r="O31" s="82"/>
      <c r="P31" s="81"/>
      <c r="Q31" s="81"/>
      <c r="R31" s="82"/>
      <c r="S31" s="82"/>
      <c r="T31" s="82"/>
      <c r="U31" s="82"/>
      <c r="V31" s="82"/>
      <c r="W31" s="82"/>
      <c r="X31" s="115"/>
      <c r="Z31" s="82"/>
      <c r="AA31" s="82"/>
      <c r="AB31" s="82"/>
      <c r="AC31" s="82"/>
    </row>
    <row r="32" spans="2:29" ht="12.75" customHeight="1" x14ac:dyDescent="0.2">
      <c r="B32" s="75">
        <f>'[1]CADD Sheets'!$A$2362</f>
        <v>432</v>
      </c>
      <c r="C32" s="108" t="s">
        <v>98</v>
      </c>
      <c r="D32" s="108" t="s">
        <v>130</v>
      </c>
      <c r="E32" s="106"/>
      <c r="F32" s="106" t="s">
        <v>30</v>
      </c>
      <c r="G32" s="75">
        <f>'[1]CADD Sheets'!$A$2369</f>
        <v>436</v>
      </c>
      <c r="H32" s="109"/>
      <c r="I32" s="107"/>
      <c r="J32" s="107"/>
      <c r="K32" s="107"/>
      <c r="L32" s="107" t="s">
        <v>251</v>
      </c>
      <c r="M32" s="110">
        <v>3</v>
      </c>
      <c r="N32" s="110"/>
      <c r="O32" s="75"/>
      <c r="P32" s="107">
        <v>282.5</v>
      </c>
      <c r="Q32" s="107"/>
      <c r="R32" s="110"/>
      <c r="S32" s="110"/>
      <c r="T32" s="110"/>
      <c r="U32" s="110">
        <v>3</v>
      </c>
      <c r="V32" s="110"/>
      <c r="W32" s="110"/>
      <c r="X32" s="111"/>
      <c r="Y32" s="111"/>
      <c r="Z32" s="107"/>
      <c r="AA32" s="107"/>
      <c r="AB32" s="107"/>
      <c r="AC32" s="107">
        <f>29.8+34+38.1</f>
        <v>101.9</v>
      </c>
    </row>
    <row r="33" spans="2:29" ht="12.75" customHeight="1" x14ac:dyDescent="0.2">
      <c r="B33" s="96"/>
      <c r="C33" s="51"/>
      <c r="D33" s="100"/>
      <c r="E33" s="100"/>
      <c r="F33" s="100"/>
      <c r="G33" s="96"/>
      <c r="H33" s="82"/>
      <c r="I33" s="82"/>
      <c r="J33" s="82"/>
      <c r="K33" s="82"/>
      <c r="L33" s="82"/>
      <c r="M33" s="82"/>
      <c r="N33" s="82"/>
      <c r="O33" s="82"/>
      <c r="P33" s="81"/>
      <c r="Q33" s="81"/>
      <c r="R33" s="82"/>
      <c r="S33" s="82"/>
      <c r="T33" s="82"/>
      <c r="U33" s="82"/>
      <c r="V33" s="82"/>
      <c r="W33" s="82"/>
      <c r="X33" s="115"/>
      <c r="Z33" s="82"/>
      <c r="AA33" s="82"/>
      <c r="AB33" s="82"/>
      <c r="AC33" s="82"/>
    </row>
    <row r="34" spans="2:29" ht="12.75" customHeight="1" x14ac:dyDescent="0.2">
      <c r="B34" s="75">
        <f>'[1]CADD Sheets'!$A$2362</f>
        <v>432</v>
      </c>
      <c r="C34" s="108" t="s">
        <v>109</v>
      </c>
      <c r="D34" s="108" t="s">
        <v>274</v>
      </c>
      <c r="E34" s="106"/>
      <c r="F34" s="106" t="s">
        <v>30</v>
      </c>
      <c r="G34" s="75">
        <f>'[1]CADD Sheets'!$A$2370</f>
        <v>437</v>
      </c>
      <c r="H34" s="109"/>
      <c r="I34" s="107"/>
      <c r="J34" s="107"/>
      <c r="K34" s="107" t="s">
        <v>252</v>
      </c>
      <c r="L34" s="107"/>
      <c r="M34" s="110">
        <v>2</v>
      </c>
      <c r="N34" s="110"/>
      <c r="O34" s="110"/>
      <c r="P34" s="107">
        <v>105</v>
      </c>
      <c r="Q34" s="107"/>
      <c r="R34" s="110"/>
      <c r="S34" s="110"/>
      <c r="T34" s="110"/>
      <c r="U34" s="110">
        <v>2</v>
      </c>
      <c r="V34" s="110"/>
      <c r="W34" s="110"/>
      <c r="X34" s="111"/>
      <c r="Y34" s="111"/>
      <c r="Z34" s="107"/>
      <c r="AA34" s="107"/>
      <c r="AB34" s="107">
        <f>19.6+19.9</f>
        <v>39.5</v>
      </c>
      <c r="AC34" s="107"/>
    </row>
    <row r="35" spans="2:29" ht="12.75" customHeight="1" x14ac:dyDescent="0.2">
      <c r="B35" s="96"/>
      <c r="C35" s="51"/>
      <c r="D35" s="100"/>
      <c r="E35" s="100"/>
      <c r="F35" s="100"/>
      <c r="G35" s="96"/>
      <c r="H35" s="82"/>
      <c r="I35" s="82"/>
      <c r="J35" s="82"/>
      <c r="K35" s="82"/>
      <c r="L35" s="82"/>
      <c r="M35" s="82"/>
      <c r="N35" s="82"/>
      <c r="O35" s="82"/>
      <c r="P35" s="81"/>
      <c r="Q35" s="81"/>
      <c r="R35" s="82"/>
      <c r="S35" s="82"/>
      <c r="T35" s="82"/>
      <c r="U35" s="82"/>
      <c r="V35" s="82"/>
      <c r="W35" s="82"/>
      <c r="X35" s="115"/>
      <c r="Z35" s="82"/>
      <c r="AA35" s="82"/>
      <c r="AB35" s="82"/>
      <c r="AC35" s="82"/>
    </row>
    <row r="36" spans="2:29" ht="12.75" customHeight="1" x14ac:dyDescent="0.2">
      <c r="B36" s="75">
        <f>'[1]CADD Sheets'!$A$2362</f>
        <v>432</v>
      </c>
      <c r="C36" s="108" t="s">
        <v>110</v>
      </c>
      <c r="D36" s="108" t="s">
        <v>274</v>
      </c>
      <c r="E36" s="106"/>
      <c r="F36" s="106" t="s">
        <v>30</v>
      </c>
      <c r="G36" s="75">
        <f>'[1]CADD Sheets'!$A$2371</f>
        <v>438</v>
      </c>
      <c r="H36" s="109"/>
      <c r="I36" s="107"/>
      <c r="J36" s="107"/>
      <c r="K36" s="107"/>
      <c r="L36" s="107" t="s">
        <v>253</v>
      </c>
      <c r="M36" s="110">
        <v>3</v>
      </c>
      <c r="N36" s="110"/>
      <c r="O36" s="75"/>
      <c r="P36" s="107">
        <v>285</v>
      </c>
      <c r="Q36" s="107"/>
      <c r="R36" s="110"/>
      <c r="S36" s="110"/>
      <c r="T36" s="110"/>
      <c r="U36" s="110">
        <v>3</v>
      </c>
      <c r="V36" s="110"/>
      <c r="W36" s="110"/>
      <c r="X36" s="111"/>
      <c r="Y36" s="111"/>
      <c r="Z36" s="107"/>
      <c r="AA36" s="107"/>
      <c r="AB36" s="107"/>
      <c r="AC36" s="107">
        <f>31.2+32.3+32.2</f>
        <v>95.7</v>
      </c>
    </row>
    <row r="37" spans="2:29" ht="12.75" customHeight="1" x14ac:dyDescent="0.2">
      <c r="B37" s="96"/>
      <c r="C37" s="51"/>
      <c r="D37" s="100"/>
      <c r="E37" s="100"/>
      <c r="F37" s="100"/>
      <c r="G37" s="96"/>
      <c r="H37" s="82"/>
      <c r="I37" s="82"/>
      <c r="J37" s="82"/>
      <c r="K37" s="82"/>
      <c r="L37" s="82"/>
      <c r="M37" s="82"/>
      <c r="N37" s="82"/>
      <c r="O37" s="82"/>
      <c r="P37" s="81"/>
      <c r="Q37" s="81"/>
      <c r="R37" s="82"/>
      <c r="S37" s="82"/>
      <c r="T37" s="82"/>
      <c r="U37" s="82"/>
      <c r="V37" s="82"/>
      <c r="W37" s="82"/>
      <c r="X37" s="115"/>
      <c r="Z37" s="82"/>
      <c r="AA37" s="82"/>
      <c r="AB37" s="82"/>
      <c r="AC37" s="82"/>
    </row>
    <row r="38" spans="2:29" ht="12.75" customHeight="1" x14ac:dyDescent="0.2">
      <c r="B38" s="75">
        <f>'[1]CADD Sheets'!$A$2362</f>
        <v>432</v>
      </c>
      <c r="C38" s="108" t="s">
        <v>240</v>
      </c>
      <c r="D38" s="108" t="s">
        <v>290</v>
      </c>
      <c r="E38" s="106"/>
      <c r="F38" s="106" t="s">
        <v>30</v>
      </c>
      <c r="G38" s="75">
        <f>'[1]CADD Sheets'!$A$2372</f>
        <v>439</v>
      </c>
      <c r="H38" s="109"/>
      <c r="I38" s="107"/>
      <c r="J38" s="107" t="s">
        <v>254</v>
      </c>
      <c r="K38" s="107"/>
      <c r="L38" s="107"/>
      <c r="M38" s="110">
        <v>3</v>
      </c>
      <c r="N38" s="110"/>
      <c r="O38" s="75"/>
      <c r="P38" s="107">
        <v>172</v>
      </c>
      <c r="Q38" s="107"/>
      <c r="R38" s="110"/>
      <c r="S38" s="110"/>
      <c r="T38" s="110"/>
      <c r="U38" s="110">
        <v>3</v>
      </c>
      <c r="V38" s="110"/>
      <c r="W38" s="110"/>
      <c r="X38" s="111"/>
      <c r="Y38" s="111"/>
      <c r="Z38" s="107"/>
      <c r="AA38" s="107">
        <f>22.2+25.7+29.6</f>
        <v>77.5</v>
      </c>
      <c r="AB38" s="107"/>
      <c r="AC38" s="107"/>
    </row>
    <row r="39" spans="2:29" ht="12.75" customHeight="1" x14ac:dyDescent="0.2">
      <c r="B39" s="96"/>
      <c r="C39" s="51"/>
      <c r="D39" s="100"/>
      <c r="E39" s="100"/>
      <c r="F39" s="100"/>
      <c r="G39" s="96"/>
      <c r="H39" s="82"/>
      <c r="I39" s="82"/>
      <c r="J39" s="82"/>
      <c r="K39" s="82"/>
      <c r="L39" s="82"/>
      <c r="M39" s="82"/>
      <c r="N39" s="82"/>
      <c r="O39" s="82"/>
      <c r="P39" s="81"/>
      <c r="Q39" s="81"/>
      <c r="R39" s="82"/>
      <c r="S39" s="82"/>
      <c r="T39" s="82"/>
      <c r="U39" s="82"/>
      <c r="V39" s="82"/>
      <c r="W39" s="82"/>
      <c r="X39" s="115"/>
      <c r="Z39" s="82"/>
      <c r="AA39" s="82"/>
      <c r="AB39" s="82"/>
      <c r="AC39" s="82"/>
    </row>
    <row r="40" spans="2:29" ht="12.75" customHeight="1" x14ac:dyDescent="0.2">
      <c r="B40" s="75"/>
      <c r="C40" s="108"/>
      <c r="D40" s="108"/>
      <c r="E40" s="106"/>
      <c r="F40" s="106"/>
      <c r="G40" s="75"/>
      <c r="H40" s="109"/>
      <c r="I40" s="107"/>
      <c r="J40" s="107"/>
      <c r="K40" s="107"/>
      <c r="L40" s="107"/>
      <c r="M40" s="110"/>
      <c r="N40" s="110"/>
      <c r="O40" s="75"/>
      <c r="P40" s="107"/>
      <c r="Q40" s="107"/>
      <c r="R40" s="110"/>
      <c r="S40" s="110"/>
      <c r="T40" s="110"/>
      <c r="U40" s="110"/>
      <c r="V40" s="110"/>
      <c r="W40" s="110"/>
      <c r="X40" s="111"/>
      <c r="Y40" s="111"/>
      <c r="Z40" s="107"/>
      <c r="AA40" s="107"/>
      <c r="AB40" s="107"/>
      <c r="AC40" s="107"/>
    </row>
    <row r="41" spans="2:29" ht="12.75" customHeight="1" x14ac:dyDescent="0.2">
      <c r="B41" s="92"/>
      <c r="C41" s="108"/>
      <c r="D41" s="108"/>
      <c r="E41" s="106"/>
      <c r="F41" s="106"/>
      <c r="G41" s="108"/>
      <c r="H41" s="109"/>
      <c r="I41" s="107"/>
      <c r="J41" s="107"/>
      <c r="K41" s="107"/>
      <c r="L41" s="107"/>
      <c r="M41" s="110"/>
      <c r="N41" s="110"/>
      <c r="O41" s="75"/>
      <c r="P41" s="107"/>
      <c r="Q41" s="107"/>
      <c r="R41" s="110"/>
      <c r="S41" s="110"/>
      <c r="T41" s="110"/>
      <c r="U41" s="110"/>
      <c r="V41" s="110"/>
      <c r="W41" s="110"/>
      <c r="X41" s="111"/>
      <c r="Y41" s="111"/>
      <c r="Z41" s="107"/>
      <c r="AA41" s="107"/>
      <c r="AB41" s="107"/>
      <c r="AC41" s="107"/>
    </row>
    <row r="42" spans="2:29" ht="12.75" customHeight="1" x14ac:dyDescent="0.2">
      <c r="B42" s="92"/>
      <c r="C42" s="108"/>
      <c r="D42" s="108"/>
      <c r="E42" s="106"/>
      <c r="F42" s="106"/>
      <c r="G42" s="108"/>
      <c r="H42" s="109"/>
      <c r="I42" s="107"/>
      <c r="J42" s="107"/>
      <c r="K42" s="107"/>
      <c r="L42" s="107"/>
      <c r="M42" s="110"/>
      <c r="N42" s="110"/>
      <c r="O42" s="75"/>
      <c r="P42" s="107"/>
      <c r="Q42" s="107"/>
      <c r="R42" s="110"/>
      <c r="S42" s="110"/>
      <c r="T42" s="110"/>
      <c r="U42" s="110"/>
      <c r="V42" s="110"/>
      <c r="W42" s="110"/>
      <c r="X42" s="111"/>
      <c r="Y42" s="111"/>
      <c r="Z42" s="107"/>
      <c r="AA42" s="107"/>
      <c r="AB42" s="107"/>
      <c r="AC42" s="107"/>
    </row>
    <row r="43" spans="2:29" ht="12.75" customHeight="1" x14ac:dyDescent="0.2">
      <c r="B43" s="75"/>
      <c r="C43" s="86"/>
      <c r="D43" s="98"/>
      <c r="E43" s="83"/>
      <c r="F43" s="98"/>
      <c r="G43" s="87"/>
      <c r="H43" s="85"/>
      <c r="I43" s="75"/>
      <c r="J43" s="75"/>
      <c r="K43" s="75"/>
      <c r="L43" s="75"/>
      <c r="M43" s="75"/>
      <c r="N43" s="85"/>
      <c r="O43" s="75"/>
      <c r="P43" s="77"/>
      <c r="Q43" s="77"/>
      <c r="R43" s="77"/>
      <c r="S43" s="85"/>
      <c r="T43" s="75"/>
      <c r="U43" s="75"/>
      <c r="V43" s="75"/>
      <c r="W43" s="75"/>
      <c r="X43" s="115"/>
      <c r="Z43" s="75"/>
      <c r="AA43" s="75"/>
      <c r="AB43" s="75"/>
      <c r="AC43" s="75"/>
    </row>
    <row r="44" spans="2:29" ht="12.75" customHeight="1" x14ac:dyDescent="0.2">
      <c r="B44" s="75"/>
      <c r="C44" s="86"/>
      <c r="D44" s="98"/>
      <c r="E44" s="83"/>
      <c r="F44" s="98"/>
      <c r="G44" s="87"/>
      <c r="H44" s="85"/>
      <c r="I44" s="75"/>
      <c r="J44" s="75"/>
      <c r="K44" s="75"/>
      <c r="L44" s="75"/>
      <c r="M44" s="75"/>
      <c r="N44" s="85"/>
      <c r="O44" s="75"/>
      <c r="P44" s="77"/>
      <c r="Q44" s="77"/>
      <c r="R44" s="77"/>
      <c r="S44" s="85"/>
      <c r="T44" s="75"/>
      <c r="U44" s="75"/>
      <c r="V44" s="75"/>
      <c r="W44" s="75"/>
      <c r="X44" s="115"/>
      <c r="Z44" s="75"/>
      <c r="AA44" s="75"/>
      <c r="AB44" s="75"/>
      <c r="AC44" s="75"/>
    </row>
    <row r="45" spans="2:29" ht="12.75" customHeight="1" x14ac:dyDescent="0.2">
      <c r="B45" s="75"/>
      <c r="C45" s="54"/>
      <c r="D45" s="98"/>
      <c r="E45" s="83"/>
      <c r="F45" s="83"/>
      <c r="G45" s="98"/>
      <c r="H45" s="75"/>
      <c r="I45" s="75"/>
      <c r="J45" s="75"/>
      <c r="K45" s="75"/>
      <c r="L45" s="75"/>
      <c r="M45" s="75"/>
      <c r="N45" s="75"/>
      <c r="O45" s="75"/>
      <c r="P45" s="77"/>
      <c r="Q45" s="77"/>
      <c r="R45" s="77"/>
      <c r="S45" s="75"/>
      <c r="T45" s="75"/>
      <c r="U45" s="75"/>
      <c r="V45" s="75"/>
      <c r="W45" s="75"/>
      <c r="X45" s="115"/>
      <c r="Z45" s="75"/>
      <c r="AA45" s="75"/>
      <c r="AB45" s="75"/>
      <c r="AC45" s="75"/>
    </row>
    <row r="46" spans="2:29" ht="12.75" customHeight="1" x14ac:dyDescent="0.2">
      <c r="B46" s="75"/>
      <c r="C46" s="86"/>
      <c r="D46" s="98"/>
      <c r="E46" s="83"/>
      <c r="F46" s="98"/>
      <c r="G46" s="87"/>
      <c r="H46" s="85"/>
      <c r="I46" s="75"/>
      <c r="J46" s="75"/>
      <c r="K46" s="75"/>
      <c r="L46" s="75"/>
      <c r="M46" s="75"/>
      <c r="N46" s="85"/>
      <c r="O46" s="75"/>
      <c r="P46" s="77"/>
      <c r="Q46" s="77"/>
      <c r="R46" s="77"/>
      <c r="S46" s="85"/>
      <c r="T46" s="75"/>
      <c r="U46" s="75"/>
      <c r="V46" s="75"/>
      <c r="W46" s="75"/>
      <c r="X46" s="115"/>
      <c r="Z46" s="75"/>
      <c r="AA46" s="75"/>
      <c r="AB46" s="75"/>
      <c r="AC46" s="75"/>
    </row>
    <row r="47" spans="2:29" ht="12.75" customHeight="1" x14ac:dyDescent="0.2">
      <c r="B47" s="75"/>
      <c r="C47" s="86"/>
      <c r="D47" s="98"/>
      <c r="E47" s="83"/>
      <c r="F47" s="98"/>
      <c r="G47" s="87"/>
      <c r="H47" s="85"/>
      <c r="I47" s="75"/>
      <c r="J47" s="75"/>
      <c r="K47" s="75"/>
      <c r="L47" s="75"/>
      <c r="M47" s="75"/>
      <c r="N47" s="85"/>
      <c r="O47" s="75"/>
      <c r="P47" s="77"/>
      <c r="Q47" s="77"/>
      <c r="R47" s="77"/>
      <c r="S47" s="85"/>
      <c r="T47" s="75"/>
      <c r="U47" s="75"/>
      <c r="V47" s="75"/>
      <c r="W47" s="75"/>
      <c r="X47" s="115"/>
      <c r="Z47" s="75"/>
      <c r="AA47" s="75"/>
      <c r="AB47" s="75"/>
      <c r="AC47" s="75"/>
    </row>
    <row r="48" spans="2:29" ht="12.75" customHeight="1" x14ac:dyDescent="0.2">
      <c r="B48" s="75"/>
      <c r="C48" s="98"/>
      <c r="D48" s="98"/>
      <c r="E48" s="83"/>
      <c r="F48" s="98"/>
      <c r="G48" s="98"/>
      <c r="H48" s="75"/>
      <c r="I48" s="75"/>
      <c r="J48" s="75"/>
      <c r="K48" s="75"/>
      <c r="L48" s="75"/>
      <c r="M48" s="75"/>
      <c r="N48" s="75"/>
      <c r="O48" s="75"/>
      <c r="P48" s="77"/>
      <c r="Q48" s="77"/>
      <c r="R48" s="77"/>
      <c r="S48" s="75"/>
      <c r="T48" s="75"/>
      <c r="U48" s="75"/>
      <c r="V48" s="75"/>
      <c r="W48" s="75"/>
      <c r="X48" s="115"/>
      <c r="Z48" s="75"/>
      <c r="AA48" s="75"/>
      <c r="AB48" s="75"/>
      <c r="AC48" s="75"/>
    </row>
    <row r="49" spans="2:29" ht="12.75" customHeight="1" x14ac:dyDescent="0.2">
      <c r="B49" s="75"/>
      <c r="C49" s="55"/>
      <c r="D49" s="98"/>
      <c r="E49" s="83"/>
      <c r="F49" s="99"/>
      <c r="G49" s="65"/>
      <c r="H49" s="56"/>
      <c r="I49" s="35"/>
      <c r="J49" s="35"/>
      <c r="K49" s="35"/>
      <c r="L49" s="35"/>
      <c r="M49" s="35"/>
      <c r="N49" s="56"/>
      <c r="O49" s="35"/>
      <c r="P49" s="49"/>
      <c r="Q49" s="49"/>
      <c r="R49" s="77"/>
      <c r="S49" s="56"/>
      <c r="T49" s="35"/>
      <c r="U49" s="35"/>
      <c r="V49" s="35"/>
      <c r="W49" s="35"/>
      <c r="X49" s="115"/>
      <c r="Z49" s="35"/>
      <c r="AA49" s="35"/>
      <c r="AB49" s="35"/>
      <c r="AC49" s="35"/>
    </row>
    <row r="50" spans="2:29" ht="12.75" customHeight="1" x14ac:dyDescent="0.2">
      <c r="B50" s="75"/>
      <c r="C50" s="55"/>
      <c r="D50" s="98"/>
      <c r="E50" s="83"/>
      <c r="F50" s="99"/>
      <c r="G50" s="65"/>
      <c r="H50" s="56"/>
      <c r="I50" s="35"/>
      <c r="J50" s="35"/>
      <c r="K50" s="35"/>
      <c r="L50" s="35"/>
      <c r="M50" s="35"/>
      <c r="N50" s="56"/>
      <c r="O50" s="35"/>
      <c r="P50" s="49"/>
      <c r="Q50" s="49"/>
      <c r="R50" s="77"/>
      <c r="S50" s="56"/>
      <c r="T50" s="35"/>
      <c r="U50" s="35"/>
      <c r="V50" s="35"/>
      <c r="W50" s="35"/>
      <c r="X50" s="115"/>
      <c r="Z50" s="35"/>
      <c r="AA50" s="35"/>
      <c r="AB50" s="35"/>
      <c r="AC50" s="35"/>
    </row>
    <row r="51" spans="2:29" ht="12.75" customHeight="1" x14ac:dyDescent="0.2">
      <c r="B51" s="75"/>
      <c r="C51" s="55"/>
      <c r="D51" s="62"/>
      <c r="E51" s="83"/>
      <c r="F51" s="99"/>
      <c r="G51" s="65"/>
      <c r="H51" s="56"/>
      <c r="I51" s="35"/>
      <c r="J51" s="35"/>
      <c r="K51" s="35"/>
      <c r="L51" s="35"/>
      <c r="M51" s="35"/>
      <c r="N51" s="56"/>
      <c r="O51" s="35"/>
      <c r="P51" s="49"/>
      <c r="Q51" s="49"/>
      <c r="R51" s="77"/>
      <c r="S51" s="56"/>
      <c r="T51" s="35"/>
      <c r="U51" s="35"/>
      <c r="V51" s="35"/>
      <c r="W51" s="35"/>
      <c r="X51" s="115"/>
      <c r="Z51" s="35"/>
      <c r="AA51" s="35"/>
      <c r="AB51" s="35"/>
      <c r="AC51" s="35"/>
    </row>
    <row r="52" spans="2:29" ht="12.75" customHeight="1" x14ac:dyDescent="0.2">
      <c r="B52" s="75"/>
      <c r="C52" s="55"/>
      <c r="D52" s="62"/>
      <c r="E52" s="83"/>
      <c r="F52" s="99"/>
      <c r="G52" s="65"/>
      <c r="H52" s="56"/>
      <c r="I52" s="35"/>
      <c r="J52" s="35"/>
      <c r="K52" s="35"/>
      <c r="L52" s="35"/>
      <c r="M52" s="35"/>
      <c r="N52" s="56"/>
      <c r="O52" s="35"/>
      <c r="P52" s="49"/>
      <c r="Q52" s="49"/>
      <c r="R52" s="77"/>
      <c r="S52" s="56"/>
      <c r="T52" s="35"/>
      <c r="U52" s="35"/>
      <c r="V52" s="35"/>
      <c r="W52" s="35"/>
      <c r="X52" s="115"/>
      <c r="Z52" s="35"/>
      <c r="AA52" s="35"/>
      <c r="AB52" s="35"/>
      <c r="AC52" s="35"/>
    </row>
    <row r="53" spans="2:29" ht="12.75" customHeight="1" x14ac:dyDescent="0.2">
      <c r="B53" s="75"/>
      <c r="C53" s="55"/>
      <c r="D53" s="62"/>
      <c r="E53" s="83"/>
      <c r="F53" s="99"/>
      <c r="G53" s="65"/>
      <c r="H53" s="56"/>
      <c r="I53" s="35"/>
      <c r="J53" s="35"/>
      <c r="K53" s="35"/>
      <c r="L53" s="35"/>
      <c r="M53" s="35"/>
      <c r="N53" s="56"/>
      <c r="O53" s="35"/>
      <c r="P53" s="49"/>
      <c r="Q53" s="49"/>
      <c r="R53" s="77"/>
      <c r="S53" s="56"/>
      <c r="T53" s="35"/>
      <c r="U53" s="35"/>
      <c r="V53" s="35"/>
      <c r="W53" s="35"/>
      <c r="X53" s="115"/>
      <c r="Z53" s="35"/>
      <c r="AA53" s="35"/>
      <c r="AB53" s="35"/>
      <c r="AC53" s="35"/>
    </row>
    <row r="54" spans="2:29" ht="12.75" customHeight="1" x14ac:dyDescent="0.2">
      <c r="B54" s="75"/>
      <c r="C54" s="55"/>
      <c r="D54" s="62"/>
      <c r="E54" s="83"/>
      <c r="F54" s="99"/>
      <c r="G54" s="65"/>
      <c r="H54" s="56"/>
      <c r="I54" s="35"/>
      <c r="J54" s="35"/>
      <c r="K54" s="35"/>
      <c r="L54" s="35"/>
      <c r="M54" s="35"/>
      <c r="N54" s="56"/>
      <c r="O54" s="35"/>
      <c r="P54" s="49"/>
      <c r="Q54" s="49"/>
      <c r="R54" s="77"/>
      <c r="S54" s="56"/>
      <c r="T54" s="35"/>
      <c r="U54" s="35"/>
      <c r="V54" s="35"/>
      <c r="W54" s="35"/>
      <c r="X54" s="115"/>
      <c r="Z54" s="35"/>
      <c r="AA54" s="35"/>
      <c r="AB54" s="35"/>
      <c r="AC54" s="35"/>
    </row>
    <row r="55" spans="2:29" ht="12.75" customHeight="1" x14ac:dyDescent="0.2">
      <c r="B55" s="75"/>
      <c r="C55" s="55"/>
      <c r="D55" s="62"/>
      <c r="E55" s="83"/>
      <c r="F55" s="99"/>
      <c r="G55" s="65"/>
      <c r="H55" s="56"/>
      <c r="I55" s="35"/>
      <c r="J55" s="35"/>
      <c r="K55" s="35"/>
      <c r="L55" s="35"/>
      <c r="M55" s="35"/>
      <c r="N55" s="56"/>
      <c r="O55" s="35"/>
      <c r="P55" s="49"/>
      <c r="Q55" s="49"/>
      <c r="R55" s="77"/>
      <c r="S55" s="56"/>
      <c r="T55" s="35"/>
      <c r="U55" s="35"/>
      <c r="V55" s="35"/>
      <c r="W55" s="35"/>
      <c r="X55" s="115"/>
      <c r="Z55" s="35"/>
      <c r="AA55" s="35"/>
      <c r="AB55" s="35"/>
      <c r="AC55" s="35"/>
    </row>
    <row r="56" spans="2:29" ht="12.75" customHeight="1" x14ac:dyDescent="0.2">
      <c r="B56" s="75"/>
      <c r="C56" s="55"/>
      <c r="D56" s="62"/>
      <c r="E56" s="83"/>
      <c r="F56" s="99"/>
      <c r="G56" s="65"/>
      <c r="H56" s="56"/>
      <c r="I56" s="35"/>
      <c r="J56" s="35"/>
      <c r="K56" s="35"/>
      <c r="L56" s="35"/>
      <c r="M56" s="35"/>
      <c r="N56" s="56"/>
      <c r="O56" s="35"/>
      <c r="P56" s="49"/>
      <c r="Q56" s="49"/>
      <c r="R56" s="77"/>
      <c r="S56" s="56"/>
      <c r="T56" s="35"/>
      <c r="U56" s="35"/>
      <c r="V56" s="35"/>
      <c r="W56" s="35"/>
      <c r="X56" s="115"/>
      <c r="Z56" s="35"/>
      <c r="AA56" s="35"/>
      <c r="AB56" s="35"/>
      <c r="AC56" s="35"/>
    </row>
    <row r="57" spans="2:29" ht="12.75" customHeight="1" x14ac:dyDescent="0.2">
      <c r="B57" s="75"/>
      <c r="C57" s="55"/>
      <c r="D57" s="98"/>
      <c r="E57" s="83"/>
      <c r="F57" s="99"/>
      <c r="G57" s="65"/>
      <c r="H57" s="56"/>
      <c r="I57" s="35"/>
      <c r="J57" s="35"/>
      <c r="K57" s="35"/>
      <c r="L57" s="35"/>
      <c r="M57" s="35"/>
      <c r="N57" s="56"/>
      <c r="O57" s="35"/>
      <c r="P57" s="77"/>
      <c r="Q57" s="77"/>
      <c r="R57" s="77"/>
      <c r="S57" s="56"/>
      <c r="T57" s="35"/>
      <c r="U57" s="35"/>
      <c r="V57" s="35"/>
      <c r="W57" s="35"/>
      <c r="X57" s="115"/>
      <c r="Z57" s="35"/>
      <c r="AA57" s="35"/>
      <c r="AB57" s="35"/>
      <c r="AC57" s="35"/>
    </row>
    <row r="58" spans="2:29" ht="12.75" customHeight="1" x14ac:dyDescent="0.2">
      <c r="B58" s="75"/>
      <c r="C58" s="55"/>
      <c r="D58" s="98"/>
      <c r="E58" s="83"/>
      <c r="F58" s="99"/>
      <c r="G58" s="65"/>
      <c r="H58" s="56"/>
      <c r="I58" s="35"/>
      <c r="J58" s="35"/>
      <c r="K58" s="35"/>
      <c r="L58" s="35"/>
      <c r="M58" s="35"/>
      <c r="N58" s="56"/>
      <c r="O58" s="35"/>
      <c r="P58" s="49"/>
      <c r="Q58" s="49"/>
      <c r="R58" s="77"/>
      <c r="S58" s="56"/>
      <c r="T58" s="35"/>
      <c r="U58" s="35"/>
      <c r="V58" s="35"/>
      <c r="W58" s="35"/>
      <c r="X58" s="115"/>
      <c r="Z58" s="35"/>
      <c r="AA58" s="35"/>
      <c r="AB58" s="35"/>
      <c r="AC58" s="35"/>
    </row>
    <row r="59" spans="2:29" ht="12.75" customHeight="1" x14ac:dyDescent="0.2">
      <c r="B59" s="35"/>
      <c r="C59" s="55"/>
      <c r="D59" s="62"/>
      <c r="E59" s="83"/>
      <c r="F59" s="99"/>
      <c r="G59" s="65"/>
      <c r="H59" s="56"/>
      <c r="I59" s="35"/>
      <c r="J59" s="35"/>
      <c r="K59" s="35"/>
      <c r="L59" s="35"/>
      <c r="M59" s="35"/>
      <c r="N59" s="56"/>
      <c r="O59" s="35"/>
      <c r="P59" s="49"/>
      <c r="Q59" s="49"/>
      <c r="R59" s="77"/>
      <c r="S59" s="56"/>
      <c r="T59" s="35"/>
      <c r="U59" s="35"/>
      <c r="V59" s="35"/>
      <c r="W59" s="35"/>
      <c r="X59" s="115"/>
      <c r="Z59" s="35"/>
      <c r="AA59" s="35"/>
      <c r="AB59" s="35"/>
      <c r="AC59" s="35"/>
    </row>
    <row r="60" spans="2:29" ht="12.75" customHeight="1" x14ac:dyDescent="0.2">
      <c r="B60" s="75"/>
      <c r="C60" s="55"/>
      <c r="D60" s="62"/>
      <c r="E60" s="83"/>
      <c r="F60" s="99"/>
      <c r="G60" s="65"/>
      <c r="H60" s="56"/>
      <c r="I60" s="35"/>
      <c r="J60" s="35"/>
      <c r="K60" s="35"/>
      <c r="L60" s="35"/>
      <c r="M60" s="35"/>
      <c r="N60" s="56"/>
      <c r="O60" s="35"/>
      <c r="P60" s="77"/>
      <c r="Q60" s="77"/>
      <c r="R60" s="77"/>
      <c r="S60" s="56"/>
      <c r="T60" s="35"/>
      <c r="U60" s="35"/>
      <c r="V60" s="35"/>
      <c r="W60" s="35"/>
      <c r="X60" s="115"/>
      <c r="Z60" s="35"/>
      <c r="AA60" s="35"/>
      <c r="AB60" s="35"/>
      <c r="AC60" s="35"/>
    </row>
    <row r="61" spans="2:29" ht="12.75" customHeight="1" x14ac:dyDescent="0.2">
      <c r="B61" s="75"/>
      <c r="C61" s="36"/>
      <c r="D61" s="62"/>
      <c r="E61" s="83"/>
      <c r="F61" s="61"/>
      <c r="G61" s="98"/>
      <c r="H61" s="75"/>
      <c r="I61" s="75"/>
      <c r="J61" s="75"/>
      <c r="K61" s="75"/>
      <c r="L61" s="75"/>
      <c r="M61" s="75"/>
      <c r="N61" s="75"/>
      <c r="O61" s="75"/>
      <c r="P61" s="77"/>
      <c r="Q61" s="77"/>
      <c r="R61" s="77"/>
      <c r="S61" s="75"/>
      <c r="T61" s="75"/>
      <c r="U61" s="75"/>
      <c r="V61" s="75"/>
      <c r="W61" s="75"/>
      <c r="X61" s="115"/>
      <c r="Z61" s="75"/>
      <c r="AA61" s="75"/>
      <c r="AB61" s="75"/>
      <c r="AC61" s="75"/>
    </row>
    <row r="62" spans="2:29" ht="12.75" customHeight="1" x14ac:dyDescent="0.2">
      <c r="B62" s="35"/>
      <c r="C62" s="55"/>
      <c r="D62" s="61"/>
      <c r="E62" s="83"/>
      <c r="F62" s="99"/>
      <c r="G62" s="65"/>
      <c r="H62" s="56"/>
      <c r="I62" s="75"/>
      <c r="J62" s="75"/>
      <c r="K62" s="75"/>
      <c r="L62" s="75"/>
      <c r="M62" s="75"/>
      <c r="N62" s="56"/>
      <c r="O62" s="35"/>
      <c r="P62" s="77"/>
      <c r="Q62" s="77"/>
      <c r="R62" s="77"/>
      <c r="S62" s="56"/>
      <c r="T62" s="75"/>
      <c r="U62" s="75"/>
      <c r="V62" s="75"/>
      <c r="W62" s="75"/>
      <c r="X62" s="115"/>
      <c r="Z62" s="75"/>
      <c r="AA62" s="75"/>
      <c r="AB62" s="75"/>
      <c r="AC62" s="75"/>
    </row>
    <row r="63" spans="2:29" ht="12.75" customHeight="1" x14ac:dyDescent="0.2">
      <c r="B63" s="75"/>
      <c r="C63" s="55"/>
      <c r="D63" s="62"/>
      <c r="E63" s="83"/>
      <c r="F63" s="99"/>
      <c r="G63" s="65"/>
      <c r="H63" s="56"/>
      <c r="I63" s="75"/>
      <c r="J63" s="75"/>
      <c r="K63" s="75"/>
      <c r="L63" s="75"/>
      <c r="M63" s="75"/>
      <c r="N63" s="56"/>
      <c r="O63" s="35"/>
      <c r="P63" s="77"/>
      <c r="Q63" s="77"/>
      <c r="R63" s="77"/>
      <c r="S63" s="56"/>
      <c r="T63" s="75"/>
      <c r="U63" s="75"/>
      <c r="V63" s="75"/>
      <c r="W63" s="75"/>
      <c r="X63" s="115"/>
      <c r="Z63" s="75"/>
      <c r="AA63" s="75"/>
      <c r="AB63" s="75"/>
      <c r="AC63" s="75"/>
    </row>
    <row r="64" spans="2:29" ht="12.75" customHeight="1" x14ac:dyDescent="0.2">
      <c r="B64" s="75"/>
      <c r="C64" s="55"/>
      <c r="D64" s="62"/>
      <c r="E64" s="83"/>
      <c r="F64" s="99"/>
      <c r="G64" s="65"/>
      <c r="H64" s="56"/>
      <c r="I64" s="75"/>
      <c r="J64" s="75"/>
      <c r="K64" s="75"/>
      <c r="L64" s="75"/>
      <c r="M64" s="75"/>
      <c r="N64" s="56"/>
      <c r="O64" s="35"/>
      <c r="P64" s="77"/>
      <c r="Q64" s="77"/>
      <c r="R64" s="77"/>
      <c r="S64" s="56"/>
      <c r="T64" s="75"/>
      <c r="U64" s="75"/>
      <c r="V64" s="75"/>
      <c r="W64" s="75"/>
      <c r="X64" s="115"/>
      <c r="Z64" s="75"/>
      <c r="AA64" s="75"/>
      <c r="AB64" s="75"/>
      <c r="AC64" s="75"/>
    </row>
    <row r="65" spans="2:29" ht="12.75" customHeight="1" x14ac:dyDescent="0.2">
      <c r="B65" s="75"/>
      <c r="C65" s="55"/>
      <c r="D65" s="62"/>
      <c r="E65" s="83"/>
      <c r="F65" s="99"/>
      <c r="G65" s="65"/>
      <c r="H65" s="56"/>
      <c r="I65" s="75"/>
      <c r="J65" s="75"/>
      <c r="K65" s="75"/>
      <c r="L65" s="75"/>
      <c r="M65" s="75"/>
      <c r="N65" s="56"/>
      <c r="O65" s="35"/>
      <c r="P65" s="77"/>
      <c r="Q65" s="77"/>
      <c r="R65" s="77"/>
      <c r="S65" s="56"/>
      <c r="T65" s="75"/>
      <c r="U65" s="75"/>
      <c r="V65" s="75"/>
      <c r="W65" s="75"/>
      <c r="X65" s="115"/>
      <c r="Z65" s="75"/>
      <c r="AA65" s="75"/>
      <c r="AB65" s="75"/>
      <c r="AC65" s="75"/>
    </row>
    <row r="66" spans="2:29" ht="12.75" customHeight="1" x14ac:dyDescent="0.2">
      <c r="B66" s="35"/>
      <c r="C66" s="55"/>
      <c r="D66" s="62"/>
      <c r="E66" s="83"/>
      <c r="F66" s="99"/>
      <c r="G66" s="65"/>
      <c r="H66" s="56"/>
      <c r="I66" s="75"/>
      <c r="J66" s="75"/>
      <c r="K66" s="75"/>
      <c r="L66" s="75"/>
      <c r="M66" s="75"/>
      <c r="N66" s="56"/>
      <c r="O66" s="35"/>
      <c r="P66" s="77"/>
      <c r="Q66" s="77"/>
      <c r="R66" s="77"/>
      <c r="S66" s="56"/>
      <c r="T66" s="75"/>
      <c r="U66" s="75"/>
      <c r="V66" s="75"/>
      <c r="W66" s="75"/>
      <c r="X66" s="115"/>
      <c r="Z66" s="75"/>
      <c r="AA66" s="75"/>
      <c r="AB66" s="75"/>
      <c r="AC66" s="75"/>
    </row>
    <row r="67" spans="2:29" ht="12.75" customHeight="1" x14ac:dyDescent="0.2">
      <c r="B67" s="35"/>
      <c r="C67" s="55"/>
      <c r="D67" s="62"/>
      <c r="E67" s="83"/>
      <c r="F67" s="99"/>
      <c r="G67" s="65"/>
      <c r="H67" s="56"/>
      <c r="I67" s="75"/>
      <c r="J67" s="75"/>
      <c r="K67" s="75"/>
      <c r="L67" s="75"/>
      <c r="M67" s="75"/>
      <c r="N67" s="56"/>
      <c r="O67" s="35"/>
      <c r="P67" s="77"/>
      <c r="Q67" s="77"/>
      <c r="R67" s="77"/>
      <c r="S67" s="56"/>
      <c r="T67" s="75"/>
      <c r="U67" s="75"/>
      <c r="V67" s="75"/>
      <c r="W67" s="75"/>
      <c r="X67" s="115"/>
      <c r="Z67" s="75"/>
      <c r="AA67" s="75"/>
      <c r="AB67" s="75"/>
      <c r="AC67" s="75"/>
    </row>
    <row r="68" spans="2:29" ht="12.75" customHeight="1" x14ac:dyDescent="0.2">
      <c r="B68" s="35"/>
      <c r="C68" s="55"/>
      <c r="D68" s="62"/>
      <c r="E68" s="83"/>
      <c r="F68" s="99"/>
      <c r="G68" s="65"/>
      <c r="H68" s="56"/>
      <c r="I68" s="75"/>
      <c r="J68" s="75"/>
      <c r="K68" s="75"/>
      <c r="L68" s="75"/>
      <c r="M68" s="75"/>
      <c r="N68" s="56"/>
      <c r="O68" s="35"/>
      <c r="P68" s="77"/>
      <c r="Q68" s="77"/>
      <c r="R68" s="77"/>
      <c r="S68" s="56"/>
      <c r="T68" s="75"/>
      <c r="U68" s="75"/>
      <c r="V68" s="75"/>
      <c r="W68" s="75"/>
      <c r="X68" s="115"/>
      <c r="Z68" s="75"/>
      <c r="AA68" s="75"/>
      <c r="AB68" s="75"/>
      <c r="AC68" s="75"/>
    </row>
    <row r="69" spans="2:29" ht="12.75" customHeight="1" x14ac:dyDescent="0.2">
      <c r="B69" s="35"/>
      <c r="C69" s="55"/>
      <c r="D69" s="62"/>
      <c r="E69" s="83"/>
      <c r="F69" s="99"/>
      <c r="G69" s="65"/>
      <c r="H69" s="56"/>
      <c r="I69" s="75"/>
      <c r="J69" s="75"/>
      <c r="K69" s="75"/>
      <c r="L69" s="75"/>
      <c r="M69" s="75"/>
      <c r="N69" s="56"/>
      <c r="O69" s="35"/>
      <c r="P69" s="77"/>
      <c r="Q69" s="77"/>
      <c r="R69" s="77"/>
      <c r="S69" s="56"/>
      <c r="T69" s="75"/>
      <c r="U69" s="75"/>
      <c r="V69" s="75"/>
      <c r="W69" s="75"/>
      <c r="X69" s="115"/>
      <c r="Z69" s="75"/>
      <c r="AA69" s="75"/>
      <c r="AB69" s="75"/>
      <c r="AC69" s="75"/>
    </row>
    <row r="70" spans="2:29" ht="12.75" customHeight="1" x14ac:dyDescent="0.2">
      <c r="B70" s="35"/>
      <c r="C70" s="55"/>
      <c r="D70" s="62"/>
      <c r="E70" s="83"/>
      <c r="F70" s="99"/>
      <c r="G70" s="65"/>
      <c r="H70" s="56"/>
      <c r="I70" s="77"/>
      <c r="J70" s="77"/>
      <c r="K70" s="77"/>
      <c r="L70" s="77"/>
      <c r="M70" s="77"/>
      <c r="N70" s="56"/>
      <c r="O70" s="35"/>
      <c r="P70" s="77"/>
      <c r="Q70" s="77"/>
      <c r="R70" s="77"/>
      <c r="S70" s="56"/>
      <c r="T70" s="77"/>
      <c r="U70" s="77"/>
      <c r="V70" s="77"/>
      <c r="W70" s="77"/>
      <c r="X70" s="116"/>
      <c r="Z70" s="77"/>
      <c r="AA70" s="77"/>
      <c r="AB70" s="77"/>
      <c r="AC70" s="77"/>
    </row>
    <row r="71" spans="2:29" ht="12.75" customHeight="1" x14ac:dyDescent="0.2">
      <c r="B71" s="35"/>
      <c r="C71" s="55"/>
      <c r="D71" s="62"/>
      <c r="E71" s="83"/>
      <c r="F71" s="99"/>
      <c r="G71" s="65"/>
      <c r="H71" s="56"/>
      <c r="I71" s="77"/>
      <c r="J71" s="77"/>
      <c r="K71" s="77"/>
      <c r="L71" s="77"/>
      <c r="M71" s="77"/>
      <c r="N71" s="56"/>
      <c r="O71" s="35"/>
      <c r="P71" s="77"/>
      <c r="Q71" s="77"/>
      <c r="R71" s="77"/>
      <c r="S71" s="56"/>
      <c r="T71" s="77"/>
      <c r="U71" s="77"/>
      <c r="V71" s="77"/>
      <c r="W71" s="77"/>
      <c r="X71" s="116"/>
      <c r="Z71" s="77"/>
      <c r="AA71" s="77"/>
      <c r="AB71" s="77"/>
      <c r="AC71" s="77"/>
    </row>
    <row r="72" spans="2:29" ht="12.75" customHeight="1" x14ac:dyDescent="0.2">
      <c r="B72" s="35"/>
      <c r="C72" s="55"/>
      <c r="D72" s="62"/>
      <c r="E72" s="83"/>
      <c r="F72" s="99"/>
      <c r="G72" s="65"/>
      <c r="H72" s="56"/>
      <c r="I72" s="77"/>
      <c r="J72" s="77"/>
      <c r="K72" s="77"/>
      <c r="L72" s="77"/>
      <c r="M72" s="77"/>
      <c r="N72" s="56"/>
      <c r="O72" s="35"/>
      <c r="P72" s="77"/>
      <c r="Q72" s="77"/>
      <c r="R72" s="77"/>
      <c r="S72" s="56"/>
      <c r="T72" s="77"/>
      <c r="U72" s="77"/>
      <c r="V72" s="77"/>
      <c r="W72" s="77"/>
      <c r="X72" s="116"/>
      <c r="Z72" s="77"/>
      <c r="AA72" s="77"/>
      <c r="AB72" s="77"/>
      <c r="AC72" s="77"/>
    </row>
    <row r="73" spans="2:29" ht="12.75" customHeight="1" x14ac:dyDescent="0.2">
      <c r="B73" s="35"/>
      <c r="C73" s="55"/>
      <c r="D73" s="62"/>
      <c r="E73" s="83"/>
      <c r="F73" s="99"/>
      <c r="G73" s="65"/>
      <c r="H73" s="56"/>
      <c r="I73" s="77"/>
      <c r="J73" s="77"/>
      <c r="K73" s="77"/>
      <c r="L73" s="77"/>
      <c r="M73" s="77"/>
      <c r="N73" s="56"/>
      <c r="O73" s="35"/>
      <c r="P73" s="77"/>
      <c r="Q73" s="77"/>
      <c r="R73" s="77"/>
      <c r="S73" s="56"/>
      <c r="T73" s="77"/>
      <c r="U73" s="77"/>
      <c r="V73" s="77"/>
      <c r="W73" s="77"/>
      <c r="X73" s="116"/>
      <c r="Z73" s="77"/>
      <c r="AA73" s="77"/>
      <c r="AB73" s="77"/>
      <c r="AC73" s="77"/>
    </row>
    <row r="74" spans="2:29" ht="12.75" customHeight="1" x14ac:dyDescent="0.2">
      <c r="B74" s="35"/>
      <c r="C74" s="55"/>
      <c r="D74" s="62"/>
      <c r="E74" s="83"/>
      <c r="F74" s="62"/>
      <c r="G74" s="65"/>
      <c r="H74" s="56"/>
      <c r="I74" s="77"/>
      <c r="J74" s="77"/>
      <c r="K74" s="77"/>
      <c r="L74" s="77"/>
      <c r="M74" s="77"/>
      <c r="N74" s="56"/>
      <c r="O74" s="35"/>
      <c r="P74" s="77"/>
      <c r="Q74" s="77"/>
      <c r="R74" s="77"/>
      <c r="S74" s="56"/>
      <c r="T74" s="77"/>
      <c r="U74" s="77"/>
      <c r="V74" s="77"/>
      <c r="W74" s="77"/>
      <c r="X74" s="116"/>
      <c r="Z74" s="77"/>
      <c r="AA74" s="77"/>
      <c r="AB74" s="77"/>
      <c r="AC74" s="77"/>
    </row>
    <row r="75" spans="2:29" ht="12.75" customHeight="1" x14ac:dyDescent="0.2">
      <c r="B75" s="75"/>
      <c r="C75" s="36"/>
      <c r="D75" s="61"/>
      <c r="E75" s="83"/>
      <c r="F75" s="61"/>
      <c r="G75" s="98"/>
      <c r="H75" s="75"/>
      <c r="I75" s="77"/>
      <c r="J75" s="77"/>
      <c r="K75" s="77"/>
      <c r="L75" s="77"/>
      <c r="M75" s="77"/>
      <c r="N75" s="75"/>
      <c r="O75" s="75"/>
      <c r="P75" s="77"/>
      <c r="Q75" s="77"/>
      <c r="R75" s="77"/>
      <c r="S75" s="75"/>
      <c r="T75" s="77"/>
      <c r="U75" s="77"/>
      <c r="V75" s="77"/>
      <c r="W75" s="77"/>
      <c r="X75" s="116"/>
      <c r="Z75" s="77"/>
      <c r="AA75" s="77"/>
      <c r="AB75" s="77"/>
      <c r="AC75" s="77"/>
    </row>
    <row r="76" spans="2:29" ht="14.45" customHeight="1" thickBot="1" x14ac:dyDescent="0.25">
      <c r="B76" s="80"/>
      <c r="C76" s="57"/>
      <c r="D76" s="58"/>
      <c r="E76" s="58"/>
      <c r="F76" s="102"/>
      <c r="G76" s="102"/>
      <c r="H76" s="80"/>
      <c r="I76" s="80"/>
      <c r="J76" s="80"/>
      <c r="K76" s="80"/>
      <c r="L76" s="80"/>
      <c r="M76" s="80"/>
      <c r="N76" s="80"/>
      <c r="O76" s="80"/>
      <c r="P76" s="59"/>
      <c r="Q76" s="49"/>
      <c r="R76" s="77"/>
      <c r="S76" s="80"/>
      <c r="T76" s="80"/>
      <c r="U76" s="80"/>
      <c r="V76" s="80"/>
      <c r="W76" s="80"/>
      <c r="X76" s="115"/>
      <c r="Z76" s="80"/>
      <c r="AA76" s="80"/>
      <c r="AB76" s="80"/>
      <c r="AC76" s="80"/>
    </row>
    <row r="77" spans="2:29" ht="12" customHeight="1" x14ac:dyDescent="0.2">
      <c r="B77" s="304" t="s">
        <v>133</v>
      </c>
      <c r="C77" s="384"/>
      <c r="D77" s="384"/>
      <c r="E77" s="384"/>
      <c r="F77" s="384"/>
      <c r="G77" s="384"/>
      <c r="H77" s="375">
        <f>SUM(H16:H76)</f>
        <v>7</v>
      </c>
      <c r="I77" s="373">
        <f>Z77</f>
        <v>79.400000000000006</v>
      </c>
      <c r="J77" s="373">
        <f>AA77</f>
        <v>150.80000000000001</v>
      </c>
      <c r="K77" s="373">
        <f>AB77</f>
        <v>39.5</v>
      </c>
      <c r="L77" s="373">
        <f>AC77</f>
        <v>197.60000000000002</v>
      </c>
      <c r="M77" s="375">
        <f>SUM(M16:M76)</f>
        <v>18</v>
      </c>
      <c r="N77" s="375">
        <f>SUM(N16:N76)</f>
        <v>1</v>
      </c>
      <c r="O77" s="375">
        <f>SUM(O16:O76)</f>
        <v>3</v>
      </c>
      <c r="P77" s="373">
        <f>ROUNDUP(SUM(P16:P76),1)</f>
        <v>1239</v>
      </c>
      <c r="Q77" s="373">
        <f>ROUNDUP(SUM(Q16:Q76),1)</f>
        <v>369</v>
      </c>
      <c r="R77" s="373">
        <f>ROUNDUP(SUM(R16:R76),1)</f>
        <v>51</v>
      </c>
      <c r="S77" s="375">
        <f t="shared" ref="S77" si="0">SUM(S16:S76)</f>
        <v>12</v>
      </c>
      <c r="T77" s="375">
        <f>SUM(T16:T76)</f>
        <v>3</v>
      </c>
      <c r="U77" s="375">
        <f>SUM(U16:U76)</f>
        <v>18</v>
      </c>
      <c r="V77" s="375">
        <f>SUM(V16:V76)</f>
        <v>4</v>
      </c>
      <c r="W77" s="375">
        <f>SUM(W16:W76)</f>
        <v>0</v>
      </c>
      <c r="X77" s="115"/>
      <c r="Z77" s="373">
        <f>SUM(Z16:Z76)</f>
        <v>79.400000000000006</v>
      </c>
      <c r="AA77" s="373">
        <f>SUM(AA16:AA76)</f>
        <v>150.80000000000001</v>
      </c>
      <c r="AB77" s="373">
        <f t="shared" ref="AB77:AC77" si="1">SUM(AB16:AB76)</f>
        <v>39.5</v>
      </c>
      <c r="AC77" s="373">
        <f t="shared" si="1"/>
        <v>197.60000000000002</v>
      </c>
    </row>
    <row r="78" spans="2:29" ht="12" customHeight="1" thickBot="1" x14ac:dyDescent="0.25">
      <c r="B78" s="386"/>
      <c r="C78" s="387"/>
      <c r="D78" s="387"/>
      <c r="E78" s="387"/>
      <c r="F78" s="387"/>
      <c r="G78" s="387"/>
      <c r="H78" s="437"/>
      <c r="I78" s="436"/>
      <c r="J78" s="436"/>
      <c r="K78" s="436"/>
      <c r="L78" s="436"/>
      <c r="M78" s="437"/>
      <c r="N78" s="376"/>
      <c r="O78" s="437"/>
      <c r="P78" s="436"/>
      <c r="Q78" s="436"/>
      <c r="R78" s="436"/>
      <c r="S78" s="437"/>
      <c r="T78" s="437"/>
      <c r="U78" s="437"/>
      <c r="V78" s="437"/>
      <c r="W78" s="437"/>
      <c r="X78" s="117"/>
      <c r="Z78" s="436"/>
      <c r="AA78" s="436"/>
      <c r="AB78" s="436"/>
      <c r="AC78" s="436"/>
    </row>
    <row r="80" spans="2:29" x14ac:dyDescent="0.2">
      <c r="I80" s="60"/>
      <c r="J80" s="60"/>
      <c r="K80" s="60"/>
      <c r="L80" s="60"/>
      <c r="M80" s="60"/>
      <c r="Z80" s="60"/>
      <c r="AA80" s="60"/>
      <c r="AB80" s="60"/>
      <c r="AC80" s="60"/>
    </row>
    <row r="81" spans="9:29" x14ac:dyDescent="0.2">
      <c r="I81" s="60"/>
      <c r="J81" s="60"/>
      <c r="K81" s="60"/>
      <c r="L81" s="60"/>
      <c r="M81" s="60"/>
      <c r="Z81" s="60"/>
      <c r="AA81" s="60"/>
      <c r="AB81" s="60"/>
      <c r="AC81" s="60"/>
    </row>
  </sheetData>
  <mergeCells count="47">
    <mergeCell ref="V77:V78"/>
    <mergeCell ref="M5:M14"/>
    <mergeCell ref="B4:B15"/>
    <mergeCell ref="C4:C15"/>
    <mergeCell ref="D4:D15"/>
    <mergeCell ref="E4:E15"/>
    <mergeCell ref="F4:F15"/>
    <mergeCell ref="G4:G15"/>
    <mergeCell ref="H5:H14"/>
    <mergeCell ref="I5:I14"/>
    <mergeCell ref="K5:K14"/>
    <mergeCell ref="J5:J14"/>
    <mergeCell ref="L5:L14"/>
    <mergeCell ref="N77:N78"/>
    <mergeCell ref="O77:O78"/>
    <mergeCell ref="N5:N14"/>
    <mergeCell ref="AC5:AC14"/>
    <mergeCell ref="B77:G78"/>
    <mergeCell ref="H77:H78"/>
    <mergeCell ref="I77:I78"/>
    <mergeCell ref="K77:K78"/>
    <mergeCell ref="J77:J78"/>
    <mergeCell ref="O5:O14"/>
    <mergeCell ref="S5:S14"/>
    <mergeCell ref="P5:P14"/>
    <mergeCell ref="R5:R14"/>
    <mergeCell ref="T5:T14"/>
    <mergeCell ref="L77:L78"/>
    <mergeCell ref="AC77:AC78"/>
    <mergeCell ref="M77:M78"/>
    <mergeCell ref="U5:U14"/>
    <mergeCell ref="V5:V14"/>
    <mergeCell ref="Z77:Z78"/>
    <mergeCell ref="AB77:AB78"/>
    <mergeCell ref="AA77:AA78"/>
    <mergeCell ref="W77:W78"/>
    <mergeCell ref="W5:W14"/>
    <mergeCell ref="Z5:Z14"/>
    <mergeCell ref="AB5:AB14"/>
    <mergeCell ref="AA5:AA14"/>
    <mergeCell ref="Q5:Q14"/>
    <mergeCell ref="Q77:Q78"/>
    <mergeCell ref="U77:U78"/>
    <mergeCell ref="S77:S78"/>
    <mergeCell ref="P77:P78"/>
    <mergeCell ref="R77:R78"/>
    <mergeCell ref="T77:T78"/>
  </mergeCells>
  <pageMargins left="0.75" right="0.75" top="1" bottom="1" header="0.5" footer="0.5"/>
  <pageSetup paperSize="17" scale="6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Z75"/>
  <sheetViews>
    <sheetView showZeros="0" zoomScale="90" zoomScaleNormal="90" workbookViewId="0">
      <selection activeCell="M5" sqref="M5"/>
    </sheetView>
  </sheetViews>
  <sheetFormatPr defaultRowHeight="12.75" x14ac:dyDescent="0.2"/>
  <cols>
    <col min="1" max="1" width="8.85546875" style="38"/>
    <col min="2" max="12" width="7.140625" style="38" customWidth="1"/>
    <col min="13" max="15" width="9.42578125" style="38" customWidth="1"/>
    <col min="16" max="16" width="10.7109375" style="60" customWidth="1"/>
    <col min="17" max="17" width="13.7109375" style="125" customWidth="1"/>
    <col min="18" max="19" width="13.7109375" style="38" customWidth="1"/>
    <col min="20" max="20" width="97.28515625" style="38" customWidth="1"/>
    <col min="21" max="21" width="8.42578125" style="38" customWidth="1"/>
    <col min="22" max="26" width="8.85546875" style="38"/>
    <col min="27" max="29" width="9" style="38" customWidth="1"/>
    <col min="30" max="262" width="8.85546875" style="38"/>
    <col min="263" max="263" width="9.28515625" style="38" bestFit="1" customWidth="1"/>
    <col min="264" max="265" width="9.140625" style="38" customWidth="1"/>
    <col min="266" max="267" width="9.28515625" style="38" bestFit="1" customWidth="1"/>
    <col min="268" max="268" width="9.28515625" style="38" customWidth="1"/>
    <col min="269" max="269" width="9.28515625" style="38" bestFit="1" customWidth="1"/>
    <col min="270" max="271" width="9.42578125" style="38" customWidth="1"/>
    <col min="272" max="272" width="10.7109375" style="38" customWidth="1"/>
    <col min="273" max="275" width="13.7109375" style="38" customWidth="1"/>
    <col min="276" max="276" width="93.28515625" style="38" customWidth="1"/>
    <col min="277" max="277" width="8.140625" style="38" customWidth="1"/>
    <col min="278" max="282" width="8.85546875" style="38"/>
    <col min="283" max="285" width="9" style="38" customWidth="1"/>
    <col min="286" max="518" width="8.85546875" style="38"/>
    <col min="519" max="519" width="9.28515625" style="38" bestFit="1" customWidth="1"/>
    <col min="520" max="521" width="9.140625" style="38" customWidth="1"/>
    <col min="522" max="523" width="9.28515625" style="38" bestFit="1" customWidth="1"/>
    <col min="524" max="524" width="9.28515625" style="38" customWidth="1"/>
    <col min="525" max="525" width="9.28515625" style="38" bestFit="1" customWidth="1"/>
    <col min="526" max="527" width="9.42578125" style="38" customWidth="1"/>
    <col min="528" max="528" width="10.7109375" style="38" customWidth="1"/>
    <col min="529" max="531" width="13.7109375" style="38" customWidth="1"/>
    <col min="532" max="532" width="93.28515625" style="38" customWidth="1"/>
    <col min="533" max="533" width="8.140625" style="38" customWidth="1"/>
    <col min="534" max="538" width="8.85546875" style="38"/>
    <col min="539" max="541" width="9" style="38" customWidth="1"/>
    <col min="542" max="774" width="8.85546875" style="38"/>
    <col min="775" max="775" width="9.28515625" style="38" bestFit="1" customWidth="1"/>
    <col min="776" max="777" width="9.140625" style="38" customWidth="1"/>
    <col min="778" max="779" width="9.28515625" style="38" bestFit="1" customWidth="1"/>
    <col min="780" max="780" width="9.28515625" style="38" customWidth="1"/>
    <col min="781" max="781" width="9.28515625" style="38" bestFit="1" customWidth="1"/>
    <col min="782" max="783" width="9.42578125" style="38" customWidth="1"/>
    <col min="784" max="784" width="10.7109375" style="38" customWidth="1"/>
    <col min="785" max="787" width="13.7109375" style="38" customWidth="1"/>
    <col min="788" max="788" width="93.28515625" style="38" customWidth="1"/>
    <col min="789" max="789" width="8.140625" style="38" customWidth="1"/>
    <col min="790" max="794" width="8.85546875" style="38"/>
    <col min="795" max="797" width="9" style="38" customWidth="1"/>
    <col min="798" max="1030" width="8.85546875" style="38"/>
    <col min="1031" max="1031" width="9.28515625" style="38" bestFit="1" customWidth="1"/>
    <col min="1032" max="1033" width="9.140625" style="38" customWidth="1"/>
    <col min="1034" max="1035" width="9.28515625" style="38" bestFit="1" customWidth="1"/>
    <col min="1036" max="1036" width="9.28515625" style="38" customWidth="1"/>
    <col min="1037" max="1037" width="9.28515625" style="38" bestFit="1" customWidth="1"/>
    <col min="1038" max="1039" width="9.42578125" style="38" customWidth="1"/>
    <col min="1040" max="1040" width="10.7109375" style="38" customWidth="1"/>
    <col min="1041" max="1043" width="13.7109375" style="38" customWidth="1"/>
    <col min="1044" max="1044" width="93.28515625" style="38" customWidth="1"/>
    <col min="1045" max="1045" width="8.140625" style="38" customWidth="1"/>
    <col min="1046" max="1050" width="8.85546875" style="38"/>
    <col min="1051" max="1053" width="9" style="38" customWidth="1"/>
    <col min="1054" max="1286" width="8.85546875" style="38"/>
    <col min="1287" max="1287" width="9.28515625" style="38" bestFit="1" customWidth="1"/>
    <col min="1288" max="1289" width="9.140625" style="38" customWidth="1"/>
    <col min="1290" max="1291" width="9.28515625" style="38" bestFit="1" customWidth="1"/>
    <col min="1292" max="1292" width="9.28515625" style="38" customWidth="1"/>
    <col min="1293" max="1293" width="9.28515625" style="38" bestFit="1" customWidth="1"/>
    <col min="1294" max="1295" width="9.42578125" style="38" customWidth="1"/>
    <col min="1296" max="1296" width="10.7109375" style="38" customWidth="1"/>
    <col min="1297" max="1299" width="13.7109375" style="38" customWidth="1"/>
    <col min="1300" max="1300" width="93.28515625" style="38" customWidth="1"/>
    <col min="1301" max="1301" width="8.140625" style="38" customWidth="1"/>
    <col min="1302" max="1306" width="8.85546875" style="38"/>
    <col min="1307" max="1309" width="9" style="38" customWidth="1"/>
    <col min="1310" max="1542" width="8.85546875" style="38"/>
    <col min="1543" max="1543" width="9.28515625" style="38" bestFit="1" customWidth="1"/>
    <col min="1544" max="1545" width="9.140625" style="38" customWidth="1"/>
    <col min="1546" max="1547" width="9.28515625" style="38" bestFit="1" customWidth="1"/>
    <col min="1548" max="1548" width="9.28515625" style="38" customWidth="1"/>
    <col min="1549" max="1549" width="9.28515625" style="38" bestFit="1" customWidth="1"/>
    <col min="1550" max="1551" width="9.42578125" style="38" customWidth="1"/>
    <col min="1552" max="1552" width="10.7109375" style="38" customWidth="1"/>
    <col min="1553" max="1555" width="13.7109375" style="38" customWidth="1"/>
    <col min="1556" max="1556" width="93.28515625" style="38" customWidth="1"/>
    <col min="1557" max="1557" width="8.140625" style="38" customWidth="1"/>
    <col min="1558" max="1562" width="8.85546875" style="38"/>
    <col min="1563" max="1565" width="9" style="38" customWidth="1"/>
    <col min="1566" max="1798" width="8.85546875" style="38"/>
    <col min="1799" max="1799" width="9.28515625" style="38" bestFit="1" customWidth="1"/>
    <col min="1800" max="1801" width="9.140625" style="38" customWidth="1"/>
    <col min="1802" max="1803" width="9.28515625" style="38" bestFit="1" customWidth="1"/>
    <col min="1804" max="1804" width="9.28515625" style="38" customWidth="1"/>
    <col min="1805" max="1805" width="9.28515625" style="38" bestFit="1" customWidth="1"/>
    <col min="1806" max="1807" width="9.42578125" style="38" customWidth="1"/>
    <col min="1808" max="1808" width="10.7109375" style="38" customWidth="1"/>
    <col min="1809" max="1811" width="13.7109375" style="38" customWidth="1"/>
    <col min="1812" max="1812" width="93.28515625" style="38" customWidth="1"/>
    <col min="1813" max="1813" width="8.140625" style="38" customWidth="1"/>
    <col min="1814" max="1818" width="8.85546875" style="38"/>
    <col min="1819" max="1821" width="9" style="38" customWidth="1"/>
    <col min="1822" max="2054" width="8.85546875" style="38"/>
    <col min="2055" max="2055" width="9.28515625" style="38" bestFit="1" customWidth="1"/>
    <col min="2056" max="2057" width="9.140625" style="38" customWidth="1"/>
    <col min="2058" max="2059" width="9.28515625" style="38" bestFit="1" customWidth="1"/>
    <col min="2060" max="2060" width="9.28515625" style="38" customWidth="1"/>
    <col min="2061" max="2061" width="9.28515625" style="38" bestFit="1" customWidth="1"/>
    <col min="2062" max="2063" width="9.42578125" style="38" customWidth="1"/>
    <col min="2064" max="2064" width="10.7109375" style="38" customWidth="1"/>
    <col min="2065" max="2067" width="13.7109375" style="38" customWidth="1"/>
    <col min="2068" max="2068" width="93.28515625" style="38" customWidth="1"/>
    <col min="2069" max="2069" width="8.140625" style="38" customWidth="1"/>
    <col min="2070" max="2074" width="8.85546875" style="38"/>
    <col min="2075" max="2077" width="9" style="38" customWidth="1"/>
    <col min="2078" max="2310" width="8.85546875" style="38"/>
    <col min="2311" max="2311" width="9.28515625" style="38" bestFit="1" customWidth="1"/>
    <col min="2312" max="2313" width="9.140625" style="38" customWidth="1"/>
    <col min="2314" max="2315" width="9.28515625" style="38" bestFit="1" customWidth="1"/>
    <col min="2316" max="2316" width="9.28515625" style="38" customWidth="1"/>
    <col min="2317" max="2317" width="9.28515625" style="38" bestFit="1" customWidth="1"/>
    <col min="2318" max="2319" width="9.42578125" style="38" customWidth="1"/>
    <col min="2320" max="2320" width="10.7109375" style="38" customWidth="1"/>
    <col min="2321" max="2323" width="13.7109375" style="38" customWidth="1"/>
    <col min="2324" max="2324" width="93.28515625" style="38" customWidth="1"/>
    <col min="2325" max="2325" width="8.140625" style="38" customWidth="1"/>
    <col min="2326" max="2330" width="8.85546875" style="38"/>
    <col min="2331" max="2333" width="9" style="38" customWidth="1"/>
    <col min="2334" max="2566" width="8.85546875" style="38"/>
    <col min="2567" max="2567" width="9.28515625" style="38" bestFit="1" customWidth="1"/>
    <col min="2568" max="2569" width="9.140625" style="38" customWidth="1"/>
    <col min="2570" max="2571" width="9.28515625" style="38" bestFit="1" customWidth="1"/>
    <col min="2572" max="2572" width="9.28515625" style="38" customWidth="1"/>
    <col min="2573" max="2573" width="9.28515625" style="38" bestFit="1" customWidth="1"/>
    <col min="2574" max="2575" width="9.42578125" style="38" customWidth="1"/>
    <col min="2576" max="2576" width="10.7109375" style="38" customWidth="1"/>
    <col min="2577" max="2579" width="13.7109375" style="38" customWidth="1"/>
    <col min="2580" max="2580" width="93.28515625" style="38" customWidth="1"/>
    <col min="2581" max="2581" width="8.140625" style="38" customWidth="1"/>
    <col min="2582" max="2586" width="8.85546875" style="38"/>
    <col min="2587" max="2589" width="9" style="38" customWidth="1"/>
    <col min="2590" max="2822" width="8.85546875" style="38"/>
    <col min="2823" max="2823" width="9.28515625" style="38" bestFit="1" customWidth="1"/>
    <col min="2824" max="2825" width="9.140625" style="38" customWidth="1"/>
    <col min="2826" max="2827" width="9.28515625" style="38" bestFit="1" customWidth="1"/>
    <col min="2828" max="2828" width="9.28515625" style="38" customWidth="1"/>
    <col min="2829" max="2829" width="9.28515625" style="38" bestFit="1" customWidth="1"/>
    <col min="2830" max="2831" width="9.42578125" style="38" customWidth="1"/>
    <col min="2832" max="2832" width="10.7109375" style="38" customWidth="1"/>
    <col min="2833" max="2835" width="13.7109375" style="38" customWidth="1"/>
    <col min="2836" max="2836" width="93.28515625" style="38" customWidth="1"/>
    <col min="2837" max="2837" width="8.140625" style="38" customWidth="1"/>
    <col min="2838" max="2842" width="8.85546875" style="38"/>
    <col min="2843" max="2845" width="9" style="38" customWidth="1"/>
    <col min="2846" max="3078" width="8.85546875" style="38"/>
    <col min="3079" max="3079" width="9.28515625" style="38" bestFit="1" customWidth="1"/>
    <col min="3080" max="3081" width="9.140625" style="38" customWidth="1"/>
    <col min="3082" max="3083" width="9.28515625" style="38" bestFit="1" customWidth="1"/>
    <col min="3084" max="3084" width="9.28515625" style="38" customWidth="1"/>
    <col min="3085" max="3085" width="9.28515625" style="38" bestFit="1" customWidth="1"/>
    <col min="3086" max="3087" width="9.42578125" style="38" customWidth="1"/>
    <col min="3088" max="3088" width="10.7109375" style="38" customWidth="1"/>
    <col min="3089" max="3091" width="13.7109375" style="38" customWidth="1"/>
    <col min="3092" max="3092" width="93.28515625" style="38" customWidth="1"/>
    <col min="3093" max="3093" width="8.140625" style="38" customWidth="1"/>
    <col min="3094" max="3098" width="8.85546875" style="38"/>
    <col min="3099" max="3101" width="9" style="38" customWidth="1"/>
    <col min="3102" max="3334" width="8.85546875" style="38"/>
    <col min="3335" max="3335" width="9.28515625" style="38" bestFit="1" customWidth="1"/>
    <col min="3336" max="3337" width="9.140625" style="38" customWidth="1"/>
    <col min="3338" max="3339" width="9.28515625" style="38" bestFit="1" customWidth="1"/>
    <col min="3340" max="3340" width="9.28515625" style="38" customWidth="1"/>
    <col min="3341" max="3341" width="9.28515625" style="38" bestFit="1" customWidth="1"/>
    <col min="3342" max="3343" width="9.42578125" style="38" customWidth="1"/>
    <col min="3344" max="3344" width="10.7109375" style="38" customWidth="1"/>
    <col min="3345" max="3347" width="13.7109375" style="38" customWidth="1"/>
    <col min="3348" max="3348" width="93.28515625" style="38" customWidth="1"/>
    <col min="3349" max="3349" width="8.140625" style="38" customWidth="1"/>
    <col min="3350" max="3354" width="8.85546875" style="38"/>
    <col min="3355" max="3357" width="9" style="38" customWidth="1"/>
    <col min="3358" max="3590" width="8.85546875" style="38"/>
    <col min="3591" max="3591" width="9.28515625" style="38" bestFit="1" customWidth="1"/>
    <col min="3592" max="3593" width="9.140625" style="38" customWidth="1"/>
    <col min="3594" max="3595" width="9.28515625" style="38" bestFit="1" customWidth="1"/>
    <col min="3596" max="3596" width="9.28515625" style="38" customWidth="1"/>
    <col min="3597" max="3597" width="9.28515625" style="38" bestFit="1" customWidth="1"/>
    <col min="3598" max="3599" width="9.42578125" style="38" customWidth="1"/>
    <col min="3600" max="3600" width="10.7109375" style="38" customWidth="1"/>
    <col min="3601" max="3603" width="13.7109375" style="38" customWidth="1"/>
    <col min="3604" max="3604" width="93.28515625" style="38" customWidth="1"/>
    <col min="3605" max="3605" width="8.140625" style="38" customWidth="1"/>
    <col min="3606" max="3610" width="8.85546875" style="38"/>
    <col min="3611" max="3613" width="9" style="38" customWidth="1"/>
    <col min="3614" max="3846" width="8.85546875" style="38"/>
    <col min="3847" max="3847" width="9.28515625" style="38" bestFit="1" customWidth="1"/>
    <col min="3848" max="3849" width="9.140625" style="38" customWidth="1"/>
    <col min="3850" max="3851" width="9.28515625" style="38" bestFit="1" customWidth="1"/>
    <col min="3852" max="3852" width="9.28515625" style="38" customWidth="1"/>
    <col min="3853" max="3853" width="9.28515625" style="38" bestFit="1" customWidth="1"/>
    <col min="3854" max="3855" width="9.42578125" style="38" customWidth="1"/>
    <col min="3856" max="3856" width="10.7109375" style="38" customWidth="1"/>
    <col min="3857" max="3859" width="13.7109375" style="38" customWidth="1"/>
    <col min="3860" max="3860" width="93.28515625" style="38" customWidth="1"/>
    <col min="3861" max="3861" width="8.140625" style="38" customWidth="1"/>
    <col min="3862" max="3866" width="8.85546875" style="38"/>
    <col min="3867" max="3869" width="9" style="38" customWidth="1"/>
    <col min="3870" max="4102" width="8.85546875" style="38"/>
    <col min="4103" max="4103" width="9.28515625" style="38" bestFit="1" customWidth="1"/>
    <col min="4104" max="4105" width="9.140625" style="38" customWidth="1"/>
    <col min="4106" max="4107" width="9.28515625" style="38" bestFit="1" customWidth="1"/>
    <col min="4108" max="4108" width="9.28515625" style="38" customWidth="1"/>
    <col min="4109" max="4109" width="9.28515625" style="38" bestFit="1" customWidth="1"/>
    <col min="4110" max="4111" width="9.42578125" style="38" customWidth="1"/>
    <col min="4112" max="4112" width="10.7109375" style="38" customWidth="1"/>
    <col min="4113" max="4115" width="13.7109375" style="38" customWidth="1"/>
    <col min="4116" max="4116" width="93.28515625" style="38" customWidth="1"/>
    <col min="4117" max="4117" width="8.140625" style="38" customWidth="1"/>
    <col min="4118" max="4122" width="8.85546875" style="38"/>
    <col min="4123" max="4125" width="9" style="38" customWidth="1"/>
    <col min="4126" max="4358" width="8.85546875" style="38"/>
    <col min="4359" max="4359" width="9.28515625" style="38" bestFit="1" customWidth="1"/>
    <col min="4360" max="4361" width="9.140625" style="38" customWidth="1"/>
    <col min="4362" max="4363" width="9.28515625" style="38" bestFit="1" customWidth="1"/>
    <col min="4364" max="4364" width="9.28515625" style="38" customWidth="1"/>
    <col min="4365" max="4365" width="9.28515625" style="38" bestFit="1" customWidth="1"/>
    <col min="4366" max="4367" width="9.42578125" style="38" customWidth="1"/>
    <col min="4368" max="4368" width="10.7109375" style="38" customWidth="1"/>
    <col min="4369" max="4371" width="13.7109375" style="38" customWidth="1"/>
    <col min="4372" max="4372" width="93.28515625" style="38" customWidth="1"/>
    <col min="4373" max="4373" width="8.140625" style="38" customWidth="1"/>
    <col min="4374" max="4378" width="8.85546875" style="38"/>
    <col min="4379" max="4381" width="9" style="38" customWidth="1"/>
    <col min="4382" max="4614" width="8.85546875" style="38"/>
    <col min="4615" max="4615" width="9.28515625" style="38" bestFit="1" customWidth="1"/>
    <col min="4616" max="4617" width="9.140625" style="38" customWidth="1"/>
    <col min="4618" max="4619" width="9.28515625" style="38" bestFit="1" customWidth="1"/>
    <col min="4620" max="4620" width="9.28515625" style="38" customWidth="1"/>
    <col min="4621" max="4621" width="9.28515625" style="38" bestFit="1" customWidth="1"/>
    <col min="4622" max="4623" width="9.42578125" style="38" customWidth="1"/>
    <col min="4624" max="4624" width="10.7109375" style="38" customWidth="1"/>
    <col min="4625" max="4627" width="13.7109375" style="38" customWidth="1"/>
    <col min="4628" max="4628" width="93.28515625" style="38" customWidth="1"/>
    <col min="4629" max="4629" width="8.140625" style="38" customWidth="1"/>
    <col min="4630" max="4634" width="8.85546875" style="38"/>
    <col min="4635" max="4637" width="9" style="38" customWidth="1"/>
    <col min="4638" max="4870" width="8.85546875" style="38"/>
    <col min="4871" max="4871" width="9.28515625" style="38" bestFit="1" customWidth="1"/>
    <col min="4872" max="4873" width="9.140625" style="38" customWidth="1"/>
    <col min="4874" max="4875" width="9.28515625" style="38" bestFit="1" customWidth="1"/>
    <col min="4876" max="4876" width="9.28515625" style="38" customWidth="1"/>
    <col min="4877" max="4877" width="9.28515625" style="38" bestFit="1" customWidth="1"/>
    <col min="4878" max="4879" width="9.42578125" style="38" customWidth="1"/>
    <col min="4880" max="4880" width="10.7109375" style="38" customWidth="1"/>
    <col min="4881" max="4883" width="13.7109375" style="38" customWidth="1"/>
    <col min="4884" max="4884" width="93.28515625" style="38" customWidth="1"/>
    <col min="4885" max="4885" width="8.140625" style="38" customWidth="1"/>
    <col min="4886" max="4890" width="8.85546875" style="38"/>
    <col min="4891" max="4893" width="9" style="38" customWidth="1"/>
    <col min="4894" max="5126" width="8.85546875" style="38"/>
    <col min="5127" max="5127" width="9.28515625" style="38" bestFit="1" customWidth="1"/>
    <col min="5128" max="5129" width="9.140625" style="38" customWidth="1"/>
    <col min="5130" max="5131" width="9.28515625" style="38" bestFit="1" customWidth="1"/>
    <col min="5132" max="5132" width="9.28515625" style="38" customWidth="1"/>
    <col min="5133" max="5133" width="9.28515625" style="38" bestFit="1" customWidth="1"/>
    <col min="5134" max="5135" width="9.42578125" style="38" customWidth="1"/>
    <col min="5136" max="5136" width="10.7109375" style="38" customWidth="1"/>
    <col min="5137" max="5139" width="13.7109375" style="38" customWidth="1"/>
    <col min="5140" max="5140" width="93.28515625" style="38" customWidth="1"/>
    <col min="5141" max="5141" width="8.140625" style="38" customWidth="1"/>
    <col min="5142" max="5146" width="8.85546875" style="38"/>
    <col min="5147" max="5149" width="9" style="38" customWidth="1"/>
    <col min="5150" max="5382" width="8.85546875" style="38"/>
    <col min="5383" max="5383" width="9.28515625" style="38" bestFit="1" customWidth="1"/>
    <col min="5384" max="5385" width="9.140625" style="38" customWidth="1"/>
    <col min="5386" max="5387" width="9.28515625" style="38" bestFit="1" customWidth="1"/>
    <col min="5388" max="5388" width="9.28515625" style="38" customWidth="1"/>
    <col min="5389" max="5389" width="9.28515625" style="38" bestFit="1" customWidth="1"/>
    <col min="5390" max="5391" width="9.42578125" style="38" customWidth="1"/>
    <col min="5392" max="5392" width="10.7109375" style="38" customWidth="1"/>
    <col min="5393" max="5395" width="13.7109375" style="38" customWidth="1"/>
    <col min="5396" max="5396" width="93.28515625" style="38" customWidth="1"/>
    <col min="5397" max="5397" width="8.140625" style="38" customWidth="1"/>
    <col min="5398" max="5402" width="8.85546875" style="38"/>
    <col min="5403" max="5405" width="9" style="38" customWidth="1"/>
    <col min="5406" max="5638" width="8.85546875" style="38"/>
    <col min="5639" max="5639" width="9.28515625" style="38" bestFit="1" customWidth="1"/>
    <col min="5640" max="5641" width="9.140625" style="38" customWidth="1"/>
    <col min="5642" max="5643" width="9.28515625" style="38" bestFit="1" customWidth="1"/>
    <col min="5644" max="5644" width="9.28515625" style="38" customWidth="1"/>
    <col min="5645" max="5645" width="9.28515625" style="38" bestFit="1" customWidth="1"/>
    <col min="5646" max="5647" width="9.42578125" style="38" customWidth="1"/>
    <col min="5648" max="5648" width="10.7109375" style="38" customWidth="1"/>
    <col min="5649" max="5651" width="13.7109375" style="38" customWidth="1"/>
    <col min="5652" max="5652" width="93.28515625" style="38" customWidth="1"/>
    <col min="5653" max="5653" width="8.140625" style="38" customWidth="1"/>
    <col min="5654" max="5658" width="8.85546875" style="38"/>
    <col min="5659" max="5661" width="9" style="38" customWidth="1"/>
    <col min="5662" max="5894" width="8.85546875" style="38"/>
    <col min="5895" max="5895" width="9.28515625" style="38" bestFit="1" customWidth="1"/>
    <col min="5896" max="5897" width="9.140625" style="38" customWidth="1"/>
    <col min="5898" max="5899" width="9.28515625" style="38" bestFit="1" customWidth="1"/>
    <col min="5900" max="5900" width="9.28515625" style="38" customWidth="1"/>
    <col min="5901" max="5901" width="9.28515625" style="38" bestFit="1" customWidth="1"/>
    <col min="5902" max="5903" width="9.42578125" style="38" customWidth="1"/>
    <col min="5904" max="5904" width="10.7109375" style="38" customWidth="1"/>
    <col min="5905" max="5907" width="13.7109375" style="38" customWidth="1"/>
    <col min="5908" max="5908" width="93.28515625" style="38" customWidth="1"/>
    <col min="5909" max="5909" width="8.140625" style="38" customWidth="1"/>
    <col min="5910" max="5914" width="8.85546875" style="38"/>
    <col min="5915" max="5917" width="9" style="38" customWidth="1"/>
    <col min="5918" max="6150" width="8.85546875" style="38"/>
    <col min="6151" max="6151" width="9.28515625" style="38" bestFit="1" customWidth="1"/>
    <col min="6152" max="6153" width="9.140625" style="38" customWidth="1"/>
    <col min="6154" max="6155" width="9.28515625" style="38" bestFit="1" customWidth="1"/>
    <col min="6156" max="6156" width="9.28515625" style="38" customWidth="1"/>
    <col min="6157" max="6157" width="9.28515625" style="38" bestFit="1" customWidth="1"/>
    <col min="6158" max="6159" width="9.42578125" style="38" customWidth="1"/>
    <col min="6160" max="6160" width="10.7109375" style="38" customWidth="1"/>
    <col min="6161" max="6163" width="13.7109375" style="38" customWidth="1"/>
    <col min="6164" max="6164" width="93.28515625" style="38" customWidth="1"/>
    <col min="6165" max="6165" width="8.140625" style="38" customWidth="1"/>
    <col min="6166" max="6170" width="8.85546875" style="38"/>
    <col min="6171" max="6173" width="9" style="38" customWidth="1"/>
    <col min="6174" max="6406" width="8.85546875" style="38"/>
    <col min="6407" max="6407" width="9.28515625" style="38" bestFit="1" customWidth="1"/>
    <col min="6408" max="6409" width="9.140625" style="38" customWidth="1"/>
    <col min="6410" max="6411" width="9.28515625" style="38" bestFit="1" customWidth="1"/>
    <col min="6412" max="6412" width="9.28515625" style="38" customWidth="1"/>
    <col min="6413" max="6413" width="9.28515625" style="38" bestFit="1" customWidth="1"/>
    <col min="6414" max="6415" width="9.42578125" style="38" customWidth="1"/>
    <col min="6416" max="6416" width="10.7109375" style="38" customWidth="1"/>
    <col min="6417" max="6419" width="13.7109375" style="38" customWidth="1"/>
    <col min="6420" max="6420" width="93.28515625" style="38" customWidth="1"/>
    <col min="6421" max="6421" width="8.140625" style="38" customWidth="1"/>
    <col min="6422" max="6426" width="8.85546875" style="38"/>
    <col min="6427" max="6429" width="9" style="38" customWidth="1"/>
    <col min="6430" max="6662" width="8.85546875" style="38"/>
    <col min="6663" max="6663" width="9.28515625" style="38" bestFit="1" customWidth="1"/>
    <col min="6664" max="6665" width="9.140625" style="38" customWidth="1"/>
    <col min="6666" max="6667" width="9.28515625" style="38" bestFit="1" customWidth="1"/>
    <col min="6668" max="6668" width="9.28515625" style="38" customWidth="1"/>
    <col min="6669" max="6669" width="9.28515625" style="38" bestFit="1" customWidth="1"/>
    <col min="6670" max="6671" width="9.42578125" style="38" customWidth="1"/>
    <col min="6672" max="6672" width="10.7109375" style="38" customWidth="1"/>
    <col min="6673" max="6675" width="13.7109375" style="38" customWidth="1"/>
    <col min="6676" max="6676" width="93.28515625" style="38" customWidth="1"/>
    <col min="6677" max="6677" width="8.140625" style="38" customWidth="1"/>
    <col min="6678" max="6682" width="8.85546875" style="38"/>
    <col min="6683" max="6685" width="9" style="38" customWidth="1"/>
    <col min="6686" max="6918" width="8.85546875" style="38"/>
    <col min="6919" max="6919" width="9.28515625" style="38" bestFit="1" customWidth="1"/>
    <col min="6920" max="6921" width="9.140625" style="38" customWidth="1"/>
    <col min="6922" max="6923" width="9.28515625" style="38" bestFit="1" customWidth="1"/>
    <col min="6924" max="6924" width="9.28515625" style="38" customWidth="1"/>
    <col min="6925" max="6925" width="9.28515625" style="38" bestFit="1" customWidth="1"/>
    <col min="6926" max="6927" width="9.42578125" style="38" customWidth="1"/>
    <col min="6928" max="6928" width="10.7109375" style="38" customWidth="1"/>
    <col min="6929" max="6931" width="13.7109375" style="38" customWidth="1"/>
    <col min="6932" max="6932" width="93.28515625" style="38" customWidth="1"/>
    <col min="6933" max="6933" width="8.140625" style="38" customWidth="1"/>
    <col min="6934" max="6938" width="8.85546875" style="38"/>
    <col min="6939" max="6941" width="9" style="38" customWidth="1"/>
    <col min="6942" max="7174" width="8.85546875" style="38"/>
    <col min="7175" max="7175" width="9.28515625" style="38" bestFit="1" customWidth="1"/>
    <col min="7176" max="7177" width="9.140625" style="38" customWidth="1"/>
    <col min="7178" max="7179" width="9.28515625" style="38" bestFit="1" customWidth="1"/>
    <col min="7180" max="7180" width="9.28515625" style="38" customWidth="1"/>
    <col min="7181" max="7181" width="9.28515625" style="38" bestFit="1" customWidth="1"/>
    <col min="7182" max="7183" width="9.42578125" style="38" customWidth="1"/>
    <col min="7184" max="7184" width="10.7109375" style="38" customWidth="1"/>
    <col min="7185" max="7187" width="13.7109375" style="38" customWidth="1"/>
    <col min="7188" max="7188" width="93.28515625" style="38" customWidth="1"/>
    <col min="7189" max="7189" width="8.140625" style="38" customWidth="1"/>
    <col min="7190" max="7194" width="8.85546875" style="38"/>
    <col min="7195" max="7197" width="9" style="38" customWidth="1"/>
    <col min="7198" max="7430" width="8.85546875" style="38"/>
    <col min="7431" max="7431" width="9.28515625" style="38" bestFit="1" customWidth="1"/>
    <col min="7432" max="7433" width="9.140625" style="38" customWidth="1"/>
    <col min="7434" max="7435" width="9.28515625" style="38" bestFit="1" customWidth="1"/>
    <col min="7436" max="7436" width="9.28515625" style="38" customWidth="1"/>
    <col min="7437" max="7437" width="9.28515625" style="38" bestFit="1" customWidth="1"/>
    <col min="7438" max="7439" width="9.42578125" style="38" customWidth="1"/>
    <col min="7440" max="7440" width="10.7109375" style="38" customWidth="1"/>
    <col min="7441" max="7443" width="13.7109375" style="38" customWidth="1"/>
    <col min="7444" max="7444" width="93.28515625" style="38" customWidth="1"/>
    <col min="7445" max="7445" width="8.140625" style="38" customWidth="1"/>
    <col min="7446" max="7450" width="8.85546875" style="38"/>
    <col min="7451" max="7453" width="9" style="38" customWidth="1"/>
    <col min="7454" max="7686" width="8.85546875" style="38"/>
    <col min="7687" max="7687" width="9.28515625" style="38" bestFit="1" customWidth="1"/>
    <col min="7688" max="7689" width="9.140625" style="38" customWidth="1"/>
    <col min="7690" max="7691" width="9.28515625" style="38" bestFit="1" customWidth="1"/>
    <col min="7692" max="7692" width="9.28515625" style="38" customWidth="1"/>
    <col min="7693" max="7693" width="9.28515625" style="38" bestFit="1" customWidth="1"/>
    <col min="7694" max="7695" width="9.42578125" style="38" customWidth="1"/>
    <col min="7696" max="7696" width="10.7109375" style="38" customWidth="1"/>
    <col min="7697" max="7699" width="13.7109375" style="38" customWidth="1"/>
    <col min="7700" max="7700" width="93.28515625" style="38" customWidth="1"/>
    <col min="7701" max="7701" width="8.140625" style="38" customWidth="1"/>
    <col min="7702" max="7706" width="8.85546875" style="38"/>
    <col min="7707" max="7709" width="9" style="38" customWidth="1"/>
    <col min="7710" max="7942" width="8.85546875" style="38"/>
    <col min="7943" max="7943" width="9.28515625" style="38" bestFit="1" customWidth="1"/>
    <col min="7944" max="7945" width="9.140625" style="38" customWidth="1"/>
    <col min="7946" max="7947" width="9.28515625" style="38" bestFit="1" customWidth="1"/>
    <col min="7948" max="7948" width="9.28515625" style="38" customWidth="1"/>
    <col min="7949" max="7949" width="9.28515625" style="38" bestFit="1" customWidth="1"/>
    <col min="7950" max="7951" width="9.42578125" style="38" customWidth="1"/>
    <col min="7952" max="7952" width="10.7109375" style="38" customWidth="1"/>
    <col min="7953" max="7955" width="13.7109375" style="38" customWidth="1"/>
    <col min="7956" max="7956" width="93.28515625" style="38" customWidth="1"/>
    <col min="7957" max="7957" width="8.140625" style="38" customWidth="1"/>
    <col min="7958" max="7962" width="8.85546875" style="38"/>
    <col min="7963" max="7965" width="9" style="38" customWidth="1"/>
    <col min="7966" max="8198" width="8.85546875" style="38"/>
    <col min="8199" max="8199" width="9.28515625" style="38" bestFit="1" customWidth="1"/>
    <col min="8200" max="8201" width="9.140625" style="38" customWidth="1"/>
    <col min="8202" max="8203" width="9.28515625" style="38" bestFit="1" customWidth="1"/>
    <col min="8204" max="8204" width="9.28515625" style="38" customWidth="1"/>
    <col min="8205" max="8205" width="9.28515625" style="38" bestFit="1" customWidth="1"/>
    <col min="8206" max="8207" width="9.42578125" style="38" customWidth="1"/>
    <col min="8208" max="8208" width="10.7109375" style="38" customWidth="1"/>
    <col min="8209" max="8211" width="13.7109375" style="38" customWidth="1"/>
    <col min="8212" max="8212" width="93.28515625" style="38" customWidth="1"/>
    <col min="8213" max="8213" width="8.140625" style="38" customWidth="1"/>
    <col min="8214" max="8218" width="8.85546875" style="38"/>
    <col min="8219" max="8221" width="9" style="38" customWidth="1"/>
    <col min="8222" max="8454" width="8.85546875" style="38"/>
    <col min="8455" max="8455" width="9.28515625" style="38" bestFit="1" customWidth="1"/>
    <col min="8456" max="8457" width="9.140625" style="38" customWidth="1"/>
    <col min="8458" max="8459" width="9.28515625" style="38" bestFit="1" customWidth="1"/>
    <col min="8460" max="8460" width="9.28515625" style="38" customWidth="1"/>
    <col min="8461" max="8461" width="9.28515625" style="38" bestFit="1" customWidth="1"/>
    <col min="8462" max="8463" width="9.42578125" style="38" customWidth="1"/>
    <col min="8464" max="8464" width="10.7109375" style="38" customWidth="1"/>
    <col min="8465" max="8467" width="13.7109375" style="38" customWidth="1"/>
    <col min="8468" max="8468" width="93.28515625" style="38" customWidth="1"/>
    <col min="8469" max="8469" width="8.140625" style="38" customWidth="1"/>
    <col min="8470" max="8474" width="8.85546875" style="38"/>
    <col min="8475" max="8477" width="9" style="38" customWidth="1"/>
    <col min="8478" max="8710" width="8.85546875" style="38"/>
    <col min="8711" max="8711" width="9.28515625" style="38" bestFit="1" customWidth="1"/>
    <col min="8712" max="8713" width="9.140625" style="38" customWidth="1"/>
    <col min="8714" max="8715" width="9.28515625" style="38" bestFit="1" customWidth="1"/>
    <col min="8716" max="8716" width="9.28515625" style="38" customWidth="1"/>
    <col min="8717" max="8717" width="9.28515625" style="38" bestFit="1" customWidth="1"/>
    <col min="8718" max="8719" width="9.42578125" style="38" customWidth="1"/>
    <col min="8720" max="8720" width="10.7109375" style="38" customWidth="1"/>
    <col min="8721" max="8723" width="13.7109375" style="38" customWidth="1"/>
    <col min="8724" max="8724" width="93.28515625" style="38" customWidth="1"/>
    <col min="8725" max="8725" width="8.140625" style="38" customWidth="1"/>
    <col min="8726" max="8730" width="8.85546875" style="38"/>
    <col min="8731" max="8733" width="9" style="38" customWidth="1"/>
    <col min="8734" max="8966" width="8.85546875" style="38"/>
    <col min="8967" max="8967" width="9.28515625" style="38" bestFit="1" customWidth="1"/>
    <col min="8968" max="8969" width="9.140625" style="38" customWidth="1"/>
    <col min="8970" max="8971" width="9.28515625" style="38" bestFit="1" customWidth="1"/>
    <col min="8972" max="8972" width="9.28515625" style="38" customWidth="1"/>
    <col min="8973" max="8973" width="9.28515625" style="38" bestFit="1" customWidth="1"/>
    <col min="8974" max="8975" width="9.42578125" style="38" customWidth="1"/>
    <col min="8976" max="8976" width="10.7109375" style="38" customWidth="1"/>
    <col min="8977" max="8979" width="13.7109375" style="38" customWidth="1"/>
    <col min="8980" max="8980" width="93.28515625" style="38" customWidth="1"/>
    <col min="8981" max="8981" width="8.140625" style="38" customWidth="1"/>
    <col min="8982" max="8986" width="8.85546875" style="38"/>
    <col min="8987" max="8989" width="9" style="38" customWidth="1"/>
    <col min="8990" max="9222" width="8.85546875" style="38"/>
    <col min="9223" max="9223" width="9.28515625" style="38" bestFit="1" customWidth="1"/>
    <col min="9224" max="9225" width="9.140625" style="38" customWidth="1"/>
    <col min="9226" max="9227" width="9.28515625" style="38" bestFit="1" customWidth="1"/>
    <col min="9228" max="9228" width="9.28515625" style="38" customWidth="1"/>
    <col min="9229" max="9229" width="9.28515625" style="38" bestFit="1" customWidth="1"/>
    <col min="9230" max="9231" width="9.42578125" style="38" customWidth="1"/>
    <col min="9232" max="9232" width="10.7109375" style="38" customWidth="1"/>
    <col min="9233" max="9235" width="13.7109375" style="38" customWidth="1"/>
    <col min="9236" max="9236" width="93.28515625" style="38" customWidth="1"/>
    <col min="9237" max="9237" width="8.140625" style="38" customWidth="1"/>
    <col min="9238" max="9242" width="8.85546875" style="38"/>
    <col min="9243" max="9245" width="9" style="38" customWidth="1"/>
    <col min="9246" max="9478" width="8.85546875" style="38"/>
    <col min="9479" max="9479" width="9.28515625" style="38" bestFit="1" customWidth="1"/>
    <col min="9480" max="9481" width="9.140625" style="38" customWidth="1"/>
    <col min="9482" max="9483" width="9.28515625" style="38" bestFit="1" customWidth="1"/>
    <col min="9484" max="9484" width="9.28515625" style="38" customWidth="1"/>
    <col min="9485" max="9485" width="9.28515625" style="38" bestFit="1" customWidth="1"/>
    <col min="9486" max="9487" width="9.42578125" style="38" customWidth="1"/>
    <col min="9488" max="9488" width="10.7109375" style="38" customWidth="1"/>
    <col min="9489" max="9491" width="13.7109375" style="38" customWidth="1"/>
    <col min="9492" max="9492" width="93.28515625" style="38" customWidth="1"/>
    <col min="9493" max="9493" width="8.140625" style="38" customWidth="1"/>
    <col min="9494" max="9498" width="8.85546875" style="38"/>
    <col min="9499" max="9501" width="9" style="38" customWidth="1"/>
    <col min="9502" max="9734" width="8.85546875" style="38"/>
    <col min="9735" max="9735" width="9.28515625" style="38" bestFit="1" customWidth="1"/>
    <col min="9736" max="9737" width="9.140625" style="38" customWidth="1"/>
    <col min="9738" max="9739" width="9.28515625" style="38" bestFit="1" customWidth="1"/>
    <col min="9740" max="9740" width="9.28515625" style="38" customWidth="1"/>
    <col min="9741" max="9741" width="9.28515625" style="38" bestFit="1" customWidth="1"/>
    <col min="9742" max="9743" width="9.42578125" style="38" customWidth="1"/>
    <col min="9744" max="9744" width="10.7109375" style="38" customWidth="1"/>
    <col min="9745" max="9747" width="13.7109375" style="38" customWidth="1"/>
    <col min="9748" max="9748" width="93.28515625" style="38" customWidth="1"/>
    <col min="9749" max="9749" width="8.140625" style="38" customWidth="1"/>
    <col min="9750" max="9754" width="8.85546875" style="38"/>
    <col min="9755" max="9757" width="9" style="38" customWidth="1"/>
    <col min="9758" max="9990" width="8.85546875" style="38"/>
    <col min="9991" max="9991" width="9.28515625" style="38" bestFit="1" customWidth="1"/>
    <col min="9992" max="9993" width="9.140625" style="38" customWidth="1"/>
    <col min="9994" max="9995" width="9.28515625" style="38" bestFit="1" customWidth="1"/>
    <col min="9996" max="9996" width="9.28515625" style="38" customWidth="1"/>
    <col min="9997" max="9997" width="9.28515625" style="38" bestFit="1" customWidth="1"/>
    <col min="9998" max="9999" width="9.42578125" style="38" customWidth="1"/>
    <col min="10000" max="10000" width="10.7109375" style="38" customWidth="1"/>
    <col min="10001" max="10003" width="13.7109375" style="38" customWidth="1"/>
    <col min="10004" max="10004" width="93.28515625" style="38" customWidth="1"/>
    <col min="10005" max="10005" width="8.140625" style="38" customWidth="1"/>
    <col min="10006" max="10010" width="8.85546875" style="38"/>
    <col min="10011" max="10013" width="9" style="38" customWidth="1"/>
    <col min="10014" max="10246" width="8.85546875" style="38"/>
    <col min="10247" max="10247" width="9.28515625" style="38" bestFit="1" customWidth="1"/>
    <col min="10248" max="10249" width="9.140625" style="38" customWidth="1"/>
    <col min="10250" max="10251" width="9.28515625" style="38" bestFit="1" customWidth="1"/>
    <col min="10252" max="10252" width="9.28515625" style="38" customWidth="1"/>
    <col min="10253" max="10253" width="9.28515625" style="38" bestFit="1" customWidth="1"/>
    <col min="10254" max="10255" width="9.42578125" style="38" customWidth="1"/>
    <col min="10256" max="10256" width="10.7109375" style="38" customWidth="1"/>
    <col min="10257" max="10259" width="13.7109375" style="38" customWidth="1"/>
    <col min="10260" max="10260" width="93.28515625" style="38" customWidth="1"/>
    <col min="10261" max="10261" width="8.140625" style="38" customWidth="1"/>
    <col min="10262" max="10266" width="8.85546875" style="38"/>
    <col min="10267" max="10269" width="9" style="38" customWidth="1"/>
    <col min="10270" max="10502" width="8.85546875" style="38"/>
    <col min="10503" max="10503" width="9.28515625" style="38" bestFit="1" customWidth="1"/>
    <col min="10504" max="10505" width="9.140625" style="38" customWidth="1"/>
    <col min="10506" max="10507" width="9.28515625" style="38" bestFit="1" customWidth="1"/>
    <col min="10508" max="10508" width="9.28515625" style="38" customWidth="1"/>
    <col min="10509" max="10509" width="9.28515625" style="38" bestFit="1" customWidth="1"/>
    <col min="10510" max="10511" width="9.42578125" style="38" customWidth="1"/>
    <col min="10512" max="10512" width="10.7109375" style="38" customWidth="1"/>
    <col min="10513" max="10515" width="13.7109375" style="38" customWidth="1"/>
    <col min="10516" max="10516" width="93.28515625" style="38" customWidth="1"/>
    <col min="10517" max="10517" width="8.140625" style="38" customWidth="1"/>
    <col min="10518" max="10522" width="8.85546875" style="38"/>
    <col min="10523" max="10525" width="9" style="38" customWidth="1"/>
    <col min="10526" max="10758" width="8.85546875" style="38"/>
    <col min="10759" max="10759" width="9.28515625" style="38" bestFit="1" customWidth="1"/>
    <col min="10760" max="10761" width="9.140625" style="38" customWidth="1"/>
    <col min="10762" max="10763" width="9.28515625" style="38" bestFit="1" customWidth="1"/>
    <col min="10764" max="10764" width="9.28515625" style="38" customWidth="1"/>
    <col min="10765" max="10765" width="9.28515625" style="38" bestFit="1" customWidth="1"/>
    <col min="10766" max="10767" width="9.42578125" style="38" customWidth="1"/>
    <col min="10768" max="10768" width="10.7109375" style="38" customWidth="1"/>
    <col min="10769" max="10771" width="13.7109375" style="38" customWidth="1"/>
    <col min="10772" max="10772" width="93.28515625" style="38" customWidth="1"/>
    <col min="10773" max="10773" width="8.140625" style="38" customWidth="1"/>
    <col min="10774" max="10778" width="8.85546875" style="38"/>
    <col min="10779" max="10781" width="9" style="38" customWidth="1"/>
    <col min="10782" max="11014" width="8.85546875" style="38"/>
    <col min="11015" max="11015" width="9.28515625" style="38" bestFit="1" customWidth="1"/>
    <col min="11016" max="11017" width="9.140625" style="38" customWidth="1"/>
    <col min="11018" max="11019" width="9.28515625" style="38" bestFit="1" customWidth="1"/>
    <col min="11020" max="11020" width="9.28515625" style="38" customWidth="1"/>
    <col min="11021" max="11021" width="9.28515625" style="38" bestFit="1" customWidth="1"/>
    <col min="11022" max="11023" width="9.42578125" style="38" customWidth="1"/>
    <col min="11024" max="11024" width="10.7109375" style="38" customWidth="1"/>
    <col min="11025" max="11027" width="13.7109375" style="38" customWidth="1"/>
    <col min="11028" max="11028" width="93.28515625" style="38" customWidth="1"/>
    <col min="11029" max="11029" width="8.140625" style="38" customWidth="1"/>
    <col min="11030" max="11034" width="8.85546875" style="38"/>
    <col min="11035" max="11037" width="9" style="38" customWidth="1"/>
    <col min="11038" max="11270" width="8.85546875" style="38"/>
    <col min="11271" max="11271" width="9.28515625" style="38" bestFit="1" customWidth="1"/>
    <col min="11272" max="11273" width="9.140625" style="38" customWidth="1"/>
    <col min="11274" max="11275" width="9.28515625" style="38" bestFit="1" customWidth="1"/>
    <col min="11276" max="11276" width="9.28515625" style="38" customWidth="1"/>
    <col min="11277" max="11277" width="9.28515625" style="38" bestFit="1" customWidth="1"/>
    <col min="11278" max="11279" width="9.42578125" style="38" customWidth="1"/>
    <col min="11280" max="11280" width="10.7109375" style="38" customWidth="1"/>
    <col min="11281" max="11283" width="13.7109375" style="38" customWidth="1"/>
    <col min="11284" max="11284" width="93.28515625" style="38" customWidth="1"/>
    <col min="11285" max="11285" width="8.140625" style="38" customWidth="1"/>
    <col min="11286" max="11290" width="8.85546875" style="38"/>
    <col min="11291" max="11293" width="9" style="38" customWidth="1"/>
    <col min="11294" max="11526" width="8.85546875" style="38"/>
    <col min="11527" max="11527" width="9.28515625" style="38" bestFit="1" customWidth="1"/>
    <col min="11528" max="11529" width="9.140625" style="38" customWidth="1"/>
    <col min="11530" max="11531" width="9.28515625" style="38" bestFit="1" customWidth="1"/>
    <col min="11532" max="11532" width="9.28515625" style="38" customWidth="1"/>
    <col min="11533" max="11533" width="9.28515625" style="38" bestFit="1" customWidth="1"/>
    <col min="11534" max="11535" width="9.42578125" style="38" customWidth="1"/>
    <col min="11536" max="11536" width="10.7109375" style="38" customWidth="1"/>
    <col min="11537" max="11539" width="13.7109375" style="38" customWidth="1"/>
    <col min="11540" max="11540" width="93.28515625" style="38" customWidth="1"/>
    <col min="11541" max="11541" width="8.140625" style="38" customWidth="1"/>
    <col min="11542" max="11546" width="8.85546875" style="38"/>
    <col min="11547" max="11549" width="9" style="38" customWidth="1"/>
    <col min="11550" max="11782" width="8.85546875" style="38"/>
    <col min="11783" max="11783" width="9.28515625" style="38" bestFit="1" customWidth="1"/>
    <col min="11784" max="11785" width="9.140625" style="38" customWidth="1"/>
    <col min="11786" max="11787" width="9.28515625" style="38" bestFit="1" customWidth="1"/>
    <col min="11788" max="11788" width="9.28515625" style="38" customWidth="1"/>
    <col min="11789" max="11789" width="9.28515625" style="38" bestFit="1" customWidth="1"/>
    <col min="11790" max="11791" width="9.42578125" style="38" customWidth="1"/>
    <col min="11792" max="11792" width="10.7109375" style="38" customWidth="1"/>
    <col min="11793" max="11795" width="13.7109375" style="38" customWidth="1"/>
    <col min="11796" max="11796" width="93.28515625" style="38" customWidth="1"/>
    <col min="11797" max="11797" width="8.140625" style="38" customWidth="1"/>
    <col min="11798" max="11802" width="8.85546875" style="38"/>
    <col min="11803" max="11805" width="9" style="38" customWidth="1"/>
    <col min="11806" max="12038" width="8.85546875" style="38"/>
    <col min="12039" max="12039" width="9.28515625" style="38" bestFit="1" customWidth="1"/>
    <col min="12040" max="12041" width="9.140625" style="38" customWidth="1"/>
    <col min="12042" max="12043" width="9.28515625" style="38" bestFit="1" customWidth="1"/>
    <col min="12044" max="12044" width="9.28515625" style="38" customWidth="1"/>
    <col min="12045" max="12045" width="9.28515625" style="38" bestFit="1" customWidth="1"/>
    <col min="12046" max="12047" width="9.42578125" style="38" customWidth="1"/>
    <col min="12048" max="12048" width="10.7109375" style="38" customWidth="1"/>
    <col min="12049" max="12051" width="13.7109375" style="38" customWidth="1"/>
    <col min="12052" max="12052" width="93.28515625" style="38" customWidth="1"/>
    <col min="12053" max="12053" width="8.140625" style="38" customWidth="1"/>
    <col min="12054" max="12058" width="8.85546875" style="38"/>
    <col min="12059" max="12061" width="9" style="38" customWidth="1"/>
    <col min="12062" max="12294" width="8.85546875" style="38"/>
    <col min="12295" max="12295" width="9.28515625" style="38" bestFit="1" customWidth="1"/>
    <col min="12296" max="12297" width="9.140625" style="38" customWidth="1"/>
    <col min="12298" max="12299" width="9.28515625" style="38" bestFit="1" customWidth="1"/>
    <col min="12300" max="12300" width="9.28515625" style="38" customWidth="1"/>
    <col min="12301" max="12301" width="9.28515625" style="38" bestFit="1" customWidth="1"/>
    <col min="12302" max="12303" width="9.42578125" style="38" customWidth="1"/>
    <col min="12304" max="12304" width="10.7109375" style="38" customWidth="1"/>
    <col min="12305" max="12307" width="13.7109375" style="38" customWidth="1"/>
    <col min="12308" max="12308" width="93.28515625" style="38" customWidth="1"/>
    <col min="12309" max="12309" width="8.140625" style="38" customWidth="1"/>
    <col min="12310" max="12314" width="8.85546875" style="38"/>
    <col min="12315" max="12317" width="9" style="38" customWidth="1"/>
    <col min="12318" max="12550" width="8.85546875" style="38"/>
    <col min="12551" max="12551" width="9.28515625" style="38" bestFit="1" customWidth="1"/>
    <col min="12552" max="12553" width="9.140625" style="38" customWidth="1"/>
    <col min="12554" max="12555" width="9.28515625" style="38" bestFit="1" customWidth="1"/>
    <col min="12556" max="12556" width="9.28515625" style="38" customWidth="1"/>
    <col min="12557" max="12557" width="9.28515625" style="38" bestFit="1" customWidth="1"/>
    <col min="12558" max="12559" width="9.42578125" style="38" customWidth="1"/>
    <col min="12560" max="12560" width="10.7109375" style="38" customWidth="1"/>
    <col min="12561" max="12563" width="13.7109375" style="38" customWidth="1"/>
    <col min="12564" max="12564" width="93.28515625" style="38" customWidth="1"/>
    <col min="12565" max="12565" width="8.140625" style="38" customWidth="1"/>
    <col min="12566" max="12570" width="8.85546875" style="38"/>
    <col min="12571" max="12573" width="9" style="38" customWidth="1"/>
    <col min="12574" max="12806" width="8.85546875" style="38"/>
    <col min="12807" max="12807" width="9.28515625" style="38" bestFit="1" customWidth="1"/>
    <col min="12808" max="12809" width="9.140625" style="38" customWidth="1"/>
    <col min="12810" max="12811" width="9.28515625" style="38" bestFit="1" customWidth="1"/>
    <col min="12812" max="12812" width="9.28515625" style="38" customWidth="1"/>
    <col min="12813" max="12813" width="9.28515625" style="38" bestFit="1" customWidth="1"/>
    <col min="12814" max="12815" width="9.42578125" style="38" customWidth="1"/>
    <col min="12816" max="12816" width="10.7109375" style="38" customWidth="1"/>
    <col min="12817" max="12819" width="13.7109375" style="38" customWidth="1"/>
    <col min="12820" max="12820" width="93.28515625" style="38" customWidth="1"/>
    <col min="12821" max="12821" width="8.140625" style="38" customWidth="1"/>
    <col min="12822" max="12826" width="8.85546875" style="38"/>
    <col min="12827" max="12829" width="9" style="38" customWidth="1"/>
    <col min="12830" max="13062" width="8.85546875" style="38"/>
    <col min="13063" max="13063" width="9.28515625" style="38" bestFit="1" customWidth="1"/>
    <col min="13064" max="13065" width="9.140625" style="38" customWidth="1"/>
    <col min="13066" max="13067" width="9.28515625" style="38" bestFit="1" customWidth="1"/>
    <col min="13068" max="13068" width="9.28515625" style="38" customWidth="1"/>
    <col min="13069" max="13069" width="9.28515625" style="38" bestFit="1" customWidth="1"/>
    <col min="13070" max="13071" width="9.42578125" style="38" customWidth="1"/>
    <col min="13072" max="13072" width="10.7109375" style="38" customWidth="1"/>
    <col min="13073" max="13075" width="13.7109375" style="38" customWidth="1"/>
    <col min="13076" max="13076" width="93.28515625" style="38" customWidth="1"/>
    <col min="13077" max="13077" width="8.140625" style="38" customWidth="1"/>
    <col min="13078" max="13082" width="8.85546875" style="38"/>
    <col min="13083" max="13085" width="9" style="38" customWidth="1"/>
    <col min="13086" max="13318" width="8.85546875" style="38"/>
    <col min="13319" max="13319" width="9.28515625" style="38" bestFit="1" customWidth="1"/>
    <col min="13320" max="13321" width="9.140625" style="38" customWidth="1"/>
    <col min="13322" max="13323" width="9.28515625" style="38" bestFit="1" customWidth="1"/>
    <col min="13324" max="13324" width="9.28515625" style="38" customWidth="1"/>
    <col min="13325" max="13325" width="9.28515625" style="38" bestFit="1" customWidth="1"/>
    <col min="13326" max="13327" width="9.42578125" style="38" customWidth="1"/>
    <col min="13328" max="13328" width="10.7109375" style="38" customWidth="1"/>
    <col min="13329" max="13331" width="13.7109375" style="38" customWidth="1"/>
    <col min="13332" max="13332" width="93.28515625" style="38" customWidth="1"/>
    <col min="13333" max="13333" width="8.140625" style="38" customWidth="1"/>
    <col min="13334" max="13338" width="8.85546875" style="38"/>
    <col min="13339" max="13341" width="9" style="38" customWidth="1"/>
    <col min="13342" max="13574" width="8.85546875" style="38"/>
    <col min="13575" max="13575" width="9.28515625" style="38" bestFit="1" customWidth="1"/>
    <col min="13576" max="13577" width="9.140625" style="38" customWidth="1"/>
    <col min="13578" max="13579" width="9.28515625" style="38" bestFit="1" customWidth="1"/>
    <col min="13580" max="13580" width="9.28515625" style="38" customWidth="1"/>
    <col min="13581" max="13581" width="9.28515625" style="38" bestFit="1" customWidth="1"/>
    <col min="13582" max="13583" width="9.42578125" style="38" customWidth="1"/>
    <col min="13584" max="13584" width="10.7109375" style="38" customWidth="1"/>
    <col min="13585" max="13587" width="13.7109375" style="38" customWidth="1"/>
    <col min="13588" max="13588" width="93.28515625" style="38" customWidth="1"/>
    <col min="13589" max="13589" width="8.140625" style="38" customWidth="1"/>
    <col min="13590" max="13594" width="8.85546875" style="38"/>
    <col min="13595" max="13597" width="9" style="38" customWidth="1"/>
    <col min="13598" max="13830" width="8.85546875" style="38"/>
    <col min="13831" max="13831" width="9.28515625" style="38" bestFit="1" customWidth="1"/>
    <col min="13832" max="13833" width="9.140625" style="38" customWidth="1"/>
    <col min="13834" max="13835" width="9.28515625" style="38" bestFit="1" customWidth="1"/>
    <col min="13836" max="13836" width="9.28515625" style="38" customWidth="1"/>
    <col min="13837" max="13837" width="9.28515625" style="38" bestFit="1" customWidth="1"/>
    <col min="13838" max="13839" width="9.42578125" style="38" customWidth="1"/>
    <col min="13840" max="13840" width="10.7109375" style="38" customWidth="1"/>
    <col min="13841" max="13843" width="13.7109375" style="38" customWidth="1"/>
    <col min="13844" max="13844" width="93.28515625" style="38" customWidth="1"/>
    <col min="13845" max="13845" width="8.140625" style="38" customWidth="1"/>
    <col min="13846" max="13850" width="8.85546875" style="38"/>
    <col min="13851" max="13853" width="9" style="38" customWidth="1"/>
    <col min="13854" max="14086" width="8.85546875" style="38"/>
    <col min="14087" max="14087" width="9.28515625" style="38" bestFit="1" customWidth="1"/>
    <col min="14088" max="14089" width="9.140625" style="38" customWidth="1"/>
    <col min="14090" max="14091" width="9.28515625" style="38" bestFit="1" customWidth="1"/>
    <col min="14092" max="14092" width="9.28515625" style="38" customWidth="1"/>
    <col min="14093" max="14093" width="9.28515625" style="38" bestFit="1" customWidth="1"/>
    <col min="14094" max="14095" width="9.42578125" style="38" customWidth="1"/>
    <col min="14096" max="14096" width="10.7109375" style="38" customWidth="1"/>
    <col min="14097" max="14099" width="13.7109375" style="38" customWidth="1"/>
    <col min="14100" max="14100" width="93.28515625" style="38" customWidth="1"/>
    <col min="14101" max="14101" width="8.140625" style="38" customWidth="1"/>
    <col min="14102" max="14106" width="8.85546875" style="38"/>
    <col min="14107" max="14109" width="9" style="38" customWidth="1"/>
    <col min="14110" max="14342" width="8.85546875" style="38"/>
    <col min="14343" max="14343" width="9.28515625" style="38" bestFit="1" customWidth="1"/>
    <col min="14344" max="14345" width="9.140625" style="38" customWidth="1"/>
    <col min="14346" max="14347" width="9.28515625" style="38" bestFit="1" customWidth="1"/>
    <col min="14348" max="14348" width="9.28515625" style="38" customWidth="1"/>
    <col min="14349" max="14349" width="9.28515625" style="38" bestFit="1" customWidth="1"/>
    <col min="14350" max="14351" width="9.42578125" style="38" customWidth="1"/>
    <col min="14352" max="14352" width="10.7109375" style="38" customWidth="1"/>
    <col min="14353" max="14355" width="13.7109375" style="38" customWidth="1"/>
    <col min="14356" max="14356" width="93.28515625" style="38" customWidth="1"/>
    <col min="14357" max="14357" width="8.140625" style="38" customWidth="1"/>
    <col min="14358" max="14362" width="8.85546875" style="38"/>
    <col min="14363" max="14365" width="9" style="38" customWidth="1"/>
    <col min="14366" max="14598" width="8.85546875" style="38"/>
    <col min="14599" max="14599" width="9.28515625" style="38" bestFit="1" customWidth="1"/>
    <col min="14600" max="14601" width="9.140625" style="38" customWidth="1"/>
    <col min="14602" max="14603" width="9.28515625" style="38" bestFit="1" customWidth="1"/>
    <col min="14604" max="14604" width="9.28515625" style="38" customWidth="1"/>
    <col min="14605" max="14605" width="9.28515625" style="38" bestFit="1" customWidth="1"/>
    <col min="14606" max="14607" width="9.42578125" style="38" customWidth="1"/>
    <col min="14608" max="14608" width="10.7109375" style="38" customWidth="1"/>
    <col min="14609" max="14611" width="13.7109375" style="38" customWidth="1"/>
    <col min="14612" max="14612" width="93.28515625" style="38" customWidth="1"/>
    <col min="14613" max="14613" width="8.140625" style="38" customWidth="1"/>
    <col min="14614" max="14618" width="8.85546875" style="38"/>
    <col min="14619" max="14621" width="9" style="38" customWidth="1"/>
    <col min="14622" max="14854" width="8.85546875" style="38"/>
    <col min="14855" max="14855" width="9.28515625" style="38" bestFit="1" customWidth="1"/>
    <col min="14856" max="14857" width="9.140625" style="38" customWidth="1"/>
    <col min="14858" max="14859" width="9.28515625" style="38" bestFit="1" customWidth="1"/>
    <col min="14860" max="14860" width="9.28515625" style="38" customWidth="1"/>
    <col min="14861" max="14861" width="9.28515625" style="38" bestFit="1" customWidth="1"/>
    <col min="14862" max="14863" width="9.42578125" style="38" customWidth="1"/>
    <col min="14864" max="14864" width="10.7109375" style="38" customWidth="1"/>
    <col min="14865" max="14867" width="13.7109375" style="38" customWidth="1"/>
    <col min="14868" max="14868" width="93.28515625" style="38" customWidth="1"/>
    <col min="14869" max="14869" width="8.140625" style="38" customWidth="1"/>
    <col min="14870" max="14874" width="8.85546875" style="38"/>
    <col min="14875" max="14877" width="9" style="38" customWidth="1"/>
    <col min="14878" max="15110" width="8.85546875" style="38"/>
    <col min="15111" max="15111" width="9.28515625" style="38" bestFit="1" customWidth="1"/>
    <col min="15112" max="15113" width="9.140625" style="38" customWidth="1"/>
    <col min="15114" max="15115" width="9.28515625" style="38" bestFit="1" customWidth="1"/>
    <col min="15116" max="15116" width="9.28515625" style="38" customWidth="1"/>
    <col min="15117" max="15117" width="9.28515625" style="38" bestFit="1" customWidth="1"/>
    <col min="15118" max="15119" width="9.42578125" style="38" customWidth="1"/>
    <col min="15120" max="15120" width="10.7109375" style="38" customWidth="1"/>
    <col min="15121" max="15123" width="13.7109375" style="38" customWidth="1"/>
    <col min="15124" max="15124" width="93.28515625" style="38" customWidth="1"/>
    <col min="15125" max="15125" width="8.140625" style="38" customWidth="1"/>
    <col min="15126" max="15130" width="8.85546875" style="38"/>
    <col min="15131" max="15133" width="9" style="38" customWidth="1"/>
    <col min="15134" max="15366" width="8.85546875" style="38"/>
    <col min="15367" max="15367" width="9.28515625" style="38" bestFit="1" customWidth="1"/>
    <col min="15368" max="15369" width="9.140625" style="38" customWidth="1"/>
    <col min="15370" max="15371" width="9.28515625" style="38" bestFit="1" customWidth="1"/>
    <col min="15372" max="15372" width="9.28515625" style="38" customWidth="1"/>
    <col min="15373" max="15373" width="9.28515625" style="38" bestFit="1" customWidth="1"/>
    <col min="15374" max="15375" width="9.42578125" style="38" customWidth="1"/>
    <col min="15376" max="15376" width="10.7109375" style="38" customWidth="1"/>
    <col min="15377" max="15379" width="13.7109375" style="38" customWidth="1"/>
    <col min="15380" max="15380" width="93.28515625" style="38" customWidth="1"/>
    <col min="15381" max="15381" width="8.140625" style="38" customWidth="1"/>
    <col min="15382" max="15386" width="8.85546875" style="38"/>
    <col min="15387" max="15389" width="9" style="38" customWidth="1"/>
    <col min="15390" max="15622" width="8.85546875" style="38"/>
    <col min="15623" max="15623" width="9.28515625" style="38" bestFit="1" customWidth="1"/>
    <col min="15624" max="15625" width="9.140625" style="38" customWidth="1"/>
    <col min="15626" max="15627" width="9.28515625" style="38" bestFit="1" customWidth="1"/>
    <col min="15628" max="15628" width="9.28515625" style="38" customWidth="1"/>
    <col min="15629" max="15629" width="9.28515625" style="38" bestFit="1" customWidth="1"/>
    <col min="15630" max="15631" width="9.42578125" style="38" customWidth="1"/>
    <col min="15632" max="15632" width="10.7109375" style="38" customWidth="1"/>
    <col min="15633" max="15635" width="13.7109375" style="38" customWidth="1"/>
    <col min="15636" max="15636" width="93.28515625" style="38" customWidth="1"/>
    <col min="15637" max="15637" width="8.140625" style="38" customWidth="1"/>
    <col min="15638" max="15642" width="8.85546875" style="38"/>
    <col min="15643" max="15645" width="9" style="38" customWidth="1"/>
    <col min="15646" max="15878" width="8.85546875" style="38"/>
    <col min="15879" max="15879" width="9.28515625" style="38" bestFit="1" customWidth="1"/>
    <col min="15880" max="15881" width="9.140625" style="38" customWidth="1"/>
    <col min="15882" max="15883" width="9.28515625" style="38" bestFit="1" customWidth="1"/>
    <col min="15884" max="15884" width="9.28515625" style="38" customWidth="1"/>
    <col min="15885" max="15885" width="9.28515625" style="38" bestFit="1" customWidth="1"/>
    <col min="15886" max="15887" width="9.42578125" style="38" customWidth="1"/>
    <col min="15888" max="15888" width="10.7109375" style="38" customWidth="1"/>
    <col min="15889" max="15891" width="13.7109375" style="38" customWidth="1"/>
    <col min="15892" max="15892" width="93.28515625" style="38" customWidth="1"/>
    <col min="15893" max="15893" width="8.140625" style="38" customWidth="1"/>
    <col min="15894" max="15898" width="8.85546875" style="38"/>
    <col min="15899" max="15901" width="9" style="38" customWidth="1"/>
    <col min="15902" max="16134" width="8.85546875" style="38"/>
    <col min="16135" max="16135" width="9.28515625" style="38" bestFit="1" customWidth="1"/>
    <col min="16136" max="16137" width="9.140625" style="38" customWidth="1"/>
    <col min="16138" max="16139" width="9.28515625" style="38" bestFit="1" customWidth="1"/>
    <col min="16140" max="16140" width="9.28515625" style="38" customWidth="1"/>
    <col min="16141" max="16141" width="9.28515625" style="38" bestFit="1" customWidth="1"/>
    <col min="16142" max="16143" width="9.42578125" style="38" customWidth="1"/>
    <col min="16144" max="16144" width="10.7109375" style="38" customWidth="1"/>
    <col min="16145" max="16147" width="13.7109375" style="38" customWidth="1"/>
    <col min="16148" max="16148" width="93.28515625" style="38" customWidth="1"/>
    <col min="16149" max="16149" width="8.140625" style="38" customWidth="1"/>
    <col min="16150" max="16154" width="8.85546875" style="38"/>
    <col min="16155" max="16157" width="9" style="38" customWidth="1"/>
    <col min="16158" max="16383" width="8.85546875" style="38"/>
    <col min="16384" max="16384" width="9.140625" style="38" customWidth="1"/>
  </cols>
  <sheetData>
    <row r="1" spans="2:26" ht="12.75" customHeight="1" x14ac:dyDescent="0.2">
      <c r="B1" s="286" t="s">
        <v>122</v>
      </c>
      <c r="C1" s="287"/>
      <c r="D1" s="287"/>
      <c r="E1" s="287"/>
      <c r="F1" s="287"/>
      <c r="G1" s="287"/>
      <c r="H1" s="287"/>
      <c r="I1" s="287"/>
      <c r="J1" s="287"/>
      <c r="K1" s="287"/>
      <c r="L1" s="287"/>
      <c r="M1" s="286" t="s">
        <v>11</v>
      </c>
      <c r="N1" s="287"/>
      <c r="O1" s="287"/>
      <c r="P1" s="288" t="s">
        <v>12</v>
      </c>
      <c r="Q1" s="290" t="s">
        <v>12</v>
      </c>
      <c r="R1" s="292" t="s">
        <v>13</v>
      </c>
      <c r="S1" s="280" t="s">
        <v>14</v>
      </c>
      <c r="T1" s="280" t="s">
        <v>15</v>
      </c>
      <c r="U1" s="18" t="s">
        <v>16</v>
      </c>
    </row>
    <row r="2" spans="2:26" ht="12.75" customHeight="1" thickBot="1" x14ac:dyDescent="0.25">
      <c r="B2" s="274"/>
      <c r="C2" s="274"/>
      <c r="D2" s="274"/>
      <c r="E2" s="274"/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88"/>
      <c r="Q2" s="291"/>
      <c r="R2" s="293"/>
      <c r="S2" s="280"/>
      <c r="T2" s="280"/>
      <c r="U2" s="19" t="s">
        <v>2</v>
      </c>
    </row>
    <row r="3" spans="2:26" ht="12.75" customHeight="1" x14ac:dyDescent="0.2">
      <c r="B3" s="282"/>
      <c r="C3" s="284">
        <f>'[1]CADD Sheets'!$A$2277</f>
        <v>404</v>
      </c>
      <c r="D3" s="273">
        <f>'[1]CADD Sheets'!$A$2288</f>
        <v>0</v>
      </c>
      <c r="E3" s="284"/>
      <c r="F3" s="284"/>
      <c r="G3" s="284">
        <f>'[1]CADD Sheets'!$A$2293</f>
        <v>413</v>
      </c>
      <c r="H3" s="284">
        <f>'[1]CADD Sheets'!$A$2294</f>
        <v>414</v>
      </c>
      <c r="I3" s="273"/>
      <c r="J3" s="273"/>
      <c r="K3" s="273"/>
      <c r="L3" s="275"/>
      <c r="M3" s="275" t="s">
        <v>356</v>
      </c>
      <c r="N3" s="275"/>
      <c r="O3" s="278"/>
      <c r="P3" s="288"/>
      <c r="Q3" s="269" t="s">
        <v>17</v>
      </c>
      <c r="R3" s="271" t="s">
        <v>10</v>
      </c>
      <c r="S3" s="280"/>
      <c r="T3" s="280"/>
      <c r="U3" s="19" t="s">
        <v>6</v>
      </c>
    </row>
    <row r="4" spans="2:26" ht="12.75" customHeight="1" thickBot="1" x14ac:dyDescent="0.25">
      <c r="B4" s="283"/>
      <c r="C4" s="285"/>
      <c r="D4" s="274"/>
      <c r="E4" s="285"/>
      <c r="F4" s="285"/>
      <c r="G4" s="285"/>
      <c r="H4" s="285"/>
      <c r="I4" s="274"/>
      <c r="J4" s="274"/>
      <c r="K4" s="274"/>
      <c r="L4" s="276"/>
      <c r="M4" s="276"/>
      <c r="N4" s="277"/>
      <c r="O4" s="279"/>
      <c r="P4" s="289"/>
      <c r="Q4" s="270"/>
      <c r="R4" s="272"/>
      <c r="S4" s="281"/>
      <c r="T4" s="281"/>
      <c r="U4" s="89"/>
    </row>
    <row r="5" spans="2:26" ht="12.75" customHeight="1" x14ac:dyDescent="0.2">
      <c r="B5" s="120"/>
      <c r="C5" s="120"/>
      <c r="D5" s="120"/>
      <c r="E5" s="120"/>
      <c r="F5" s="120"/>
      <c r="G5" s="120"/>
      <c r="H5" s="120"/>
      <c r="I5" s="120"/>
      <c r="J5" s="120"/>
      <c r="K5" s="120"/>
      <c r="L5" s="120"/>
      <c r="M5" s="120"/>
      <c r="N5" s="20"/>
      <c r="O5" s="122"/>
      <c r="P5" s="71"/>
      <c r="Q5" s="76"/>
      <c r="R5" s="123"/>
      <c r="S5" s="20"/>
      <c r="T5" s="21"/>
      <c r="U5" s="22"/>
      <c r="Z5" s="67"/>
    </row>
    <row r="6" spans="2:26" s="60" customFormat="1" ht="12.75" customHeight="1" x14ac:dyDescent="0.2">
      <c r="B6" s="27"/>
      <c r="C6" s="27"/>
      <c r="D6" s="27"/>
      <c r="E6" s="75"/>
      <c r="F6" s="75"/>
      <c r="G6" s="75"/>
      <c r="H6" s="75">
        <f>'PAVT MARK 5'!K77</f>
        <v>6</v>
      </c>
      <c r="I6" s="27"/>
      <c r="J6" s="75"/>
      <c r="K6" s="75"/>
      <c r="L6" s="75"/>
      <c r="M6" s="82">
        <f t="shared" ref="M6:M27" si="0">R6</f>
        <v>6</v>
      </c>
      <c r="N6" s="82"/>
      <c r="O6" s="82"/>
      <c r="P6" s="75">
        <f>'PAVT MARK 5'!K4</f>
        <v>647</v>
      </c>
      <c r="Q6" s="76">
        <f>'PAVT MARK 5'!K1</f>
        <v>20610</v>
      </c>
      <c r="R6" s="73">
        <f>SUM(B6:L6)</f>
        <v>6</v>
      </c>
      <c r="S6" s="75" t="str">
        <f>'PAVT MARK 5'!K15</f>
        <v>EACH</v>
      </c>
      <c r="T6" s="25" t="str">
        <f>'PAVT MARK 5'!K5</f>
        <v>LANE ARROW, TYPE B90</v>
      </c>
      <c r="U6" s="74"/>
      <c r="Z6" s="68"/>
    </row>
    <row r="7" spans="2:26" s="60" customFormat="1" ht="12.75" customHeight="1" x14ac:dyDescent="0.2">
      <c r="B7" s="27"/>
      <c r="C7" s="27">
        <f>'MOT RESTORATION (NOTE ON TN002)'!R76</f>
        <v>6</v>
      </c>
      <c r="D7" s="27"/>
      <c r="E7" s="75"/>
      <c r="F7" s="75"/>
      <c r="G7" s="75"/>
      <c r="H7" s="75">
        <f>'PAVT MARK 5'!L77</f>
        <v>2</v>
      </c>
      <c r="I7" s="27"/>
      <c r="J7" s="75"/>
      <c r="K7" s="75"/>
      <c r="L7" s="75"/>
      <c r="M7" s="82">
        <f t="shared" si="0"/>
        <v>8</v>
      </c>
      <c r="N7" s="82"/>
      <c r="O7" s="82"/>
      <c r="P7" s="75">
        <f>'PAVT MARK 5'!L4</f>
        <v>647</v>
      </c>
      <c r="Q7" s="76">
        <f>'PAVT MARK 5'!L1</f>
        <v>20910</v>
      </c>
      <c r="R7" s="73">
        <f>SUM(B7:L7)</f>
        <v>8</v>
      </c>
      <c r="S7" s="75" t="str">
        <f>'PAVT MARK 5'!L15</f>
        <v>EACH</v>
      </c>
      <c r="T7" s="25" t="str">
        <f>'PAVT MARK 5'!L5</f>
        <v>BIKE LANE SYMBOL MARKING, TYPE B90</v>
      </c>
      <c r="U7" s="74"/>
      <c r="Z7" s="68"/>
    </row>
    <row r="8" spans="2:26" s="60" customFormat="1" ht="12.75" customHeight="1" x14ac:dyDescent="0.2">
      <c r="B8" s="82"/>
      <c r="C8" s="82"/>
      <c r="D8" s="82"/>
      <c r="E8" s="82"/>
      <c r="F8" s="82"/>
      <c r="G8" s="82"/>
      <c r="H8" s="82">
        <f>'PAVT MARK 5'!M77</f>
        <v>4</v>
      </c>
      <c r="I8" s="82"/>
      <c r="J8" s="82"/>
      <c r="K8" s="82"/>
      <c r="L8" s="82"/>
      <c r="M8" s="82">
        <f t="shared" si="0"/>
        <v>4</v>
      </c>
      <c r="N8" s="82"/>
      <c r="O8" s="75"/>
      <c r="P8" s="121">
        <f>'PAVT MARK 5'!M4</f>
        <v>647</v>
      </c>
      <c r="Q8" s="75">
        <f>'PAVT MARK 5'!M1</f>
        <v>50100</v>
      </c>
      <c r="R8" s="73">
        <f>SUM(B8:L8)</f>
        <v>4</v>
      </c>
      <c r="S8" s="75" t="str">
        <f>'PAVT MARK 5'!M15</f>
        <v>EACH</v>
      </c>
      <c r="T8" s="88" t="str">
        <f>'PAVT MARK 5'!M5</f>
        <v>PAVEMENT MARKING, MISC.: TURN QUEUE BOX, TYPE B90</v>
      </c>
      <c r="U8" s="74">
        <f>'[1]CADD Sheets'!$A$2277</f>
        <v>404</v>
      </c>
      <c r="Z8" s="68"/>
    </row>
    <row r="9" spans="2:26" s="60" customFormat="1" ht="12.75" customHeight="1" x14ac:dyDescent="0.2">
      <c r="B9" s="27"/>
      <c r="C9" s="27"/>
      <c r="D9" s="27"/>
      <c r="E9" s="75"/>
      <c r="F9" s="75"/>
      <c r="G9" s="75"/>
      <c r="H9" s="75">
        <f>'PAVT MARK 5'!N77</f>
        <v>634</v>
      </c>
      <c r="I9" s="27"/>
      <c r="J9" s="75"/>
      <c r="K9" s="75"/>
      <c r="L9" s="75"/>
      <c r="M9" s="82">
        <f t="shared" si="0"/>
        <v>634</v>
      </c>
      <c r="N9" s="82"/>
      <c r="O9" s="82"/>
      <c r="P9" s="75">
        <f>'PAVT MARK 5'!N4</f>
        <v>647</v>
      </c>
      <c r="Q9" s="76">
        <f>'PAVT MARK 5'!N1</f>
        <v>50120</v>
      </c>
      <c r="R9" s="73">
        <f>SUM(B9:L9)</f>
        <v>634</v>
      </c>
      <c r="S9" s="75" t="str">
        <f>'PAVT MARK 5'!N15</f>
        <v>FT</v>
      </c>
      <c r="T9" s="25" t="str">
        <f>'PAVT MARK 5'!N5</f>
        <v>PAVEMENT MARKING, MISC.: DOTTED LINE, 5", TYPE B90</v>
      </c>
      <c r="U9" s="74">
        <f>'[1]CADD Sheets'!$A$2276</f>
        <v>403</v>
      </c>
      <c r="Z9" s="68"/>
    </row>
    <row r="10" spans="2:26" s="60" customFormat="1" ht="12.75" customHeight="1" x14ac:dyDescent="0.2">
      <c r="B10" s="27"/>
      <c r="C10" s="27"/>
      <c r="D10" s="27"/>
      <c r="E10" s="75"/>
      <c r="F10" s="75"/>
      <c r="G10" s="75"/>
      <c r="H10" s="75">
        <f>'PAVT MARK 5'!O77</f>
        <v>16</v>
      </c>
      <c r="I10" s="27"/>
      <c r="J10" s="75"/>
      <c r="K10" s="75"/>
      <c r="L10" s="75"/>
      <c r="M10" s="82">
        <f t="shared" si="0"/>
        <v>16</v>
      </c>
      <c r="N10" s="82"/>
      <c r="O10" s="82"/>
      <c r="P10" s="75">
        <f>'PAVT MARK 5'!O4</f>
        <v>647</v>
      </c>
      <c r="Q10" s="76">
        <f>'PAVT MARK 5'!O1</f>
        <v>50120</v>
      </c>
      <c r="R10" s="73">
        <f>SUM(B10:L10)</f>
        <v>16</v>
      </c>
      <c r="S10" s="75" t="str">
        <f>'PAVT MARK 5'!O15</f>
        <v>FT</v>
      </c>
      <c r="T10" s="25" t="str">
        <f>'PAVT MARK 5'!O5</f>
        <v>PAVEMENT MARKING, MISC.: BIKE LANE DOTTED LINE, 5", TYPE B90</v>
      </c>
      <c r="U10" s="74">
        <f>'[1]CADD Sheets'!$A$2276</f>
        <v>403</v>
      </c>
      <c r="Z10" s="68"/>
    </row>
    <row r="11" spans="2:26" s="60" customFormat="1" ht="12.75" customHeight="1" x14ac:dyDescent="0.2">
      <c r="B11" s="75"/>
      <c r="C11" s="75"/>
      <c r="D11" s="75"/>
      <c r="E11" s="75"/>
      <c r="F11" s="75"/>
      <c r="G11" s="77"/>
      <c r="H11" s="77"/>
      <c r="I11" s="75"/>
      <c r="J11" s="75"/>
      <c r="K11" s="75"/>
      <c r="L11" s="75"/>
      <c r="M11" s="82">
        <f t="shared" si="0"/>
        <v>0</v>
      </c>
      <c r="N11" s="82"/>
      <c r="O11" s="75"/>
      <c r="P11" s="24"/>
      <c r="Q11" s="76"/>
      <c r="R11" s="91"/>
      <c r="S11" s="75"/>
      <c r="T11" s="88"/>
      <c r="U11" s="74"/>
      <c r="Z11" s="68"/>
    </row>
    <row r="12" spans="2:26" s="60" customFormat="1" ht="12.75" customHeight="1" x14ac:dyDescent="0.2">
      <c r="B12" s="27"/>
      <c r="C12" s="27"/>
      <c r="D12" s="27"/>
      <c r="E12" s="75"/>
      <c r="F12" s="75"/>
      <c r="G12" s="75"/>
      <c r="H12" s="75">
        <f>'PAVT MARK 5'!P77</f>
        <v>199</v>
      </c>
      <c r="I12" s="27"/>
      <c r="J12" s="75"/>
      <c r="K12" s="75"/>
      <c r="L12" s="75"/>
      <c r="M12" s="82">
        <f t="shared" si="0"/>
        <v>199</v>
      </c>
      <c r="N12" s="82"/>
      <c r="O12" s="82"/>
      <c r="P12" s="75">
        <f>'PAVT MARK 5'!P4</f>
        <v>647</v>
      </c>
      <c r="Q12" s="76">
        <f>'PAVT MARK 5'!P1</f>
        <v>50120</v>
      </c>
      <c r="R12" s="73">
        <f t="shared" ref="R12:R15" si="1">SUM(B12:L12)</f>
        <v>199</v>
      </c>
      <c r="S12" s="75" t="str">
        <f>'PAVT MARK 5'!P15</f>
        <v>FT</v>
      </c>
      <c r="T12" s="25" t="str">
        <f>'PAVT MARK 5'!P5</f>
        <v>PAVEMENT MARKING, MISC.: CROSSWALK LINE, 10", TYPE B90</v>
      </c>
      <c r="U12" s="74">
        <f>'[1]CADD Sheets'!$A$2276</f>
        <v>403</v>
      </c>
      <c r="Z12" s="68"/>
    </row>
    <row r="13" spans="2:26" s="60" customFormat="1" ht="12.75" customHeight="1" x14ac:dyDescent="0.2">
      <c r="B13" s="27"/>
      <c r="C13" s="27"/>
      <c r="D13" s="27"/>
      <c r="E13" s="75"/>
      <c r="F13" s="75"/>
      <c r="G13" s="75"/>
      <c r="H13" s="75">
        <f>'PAVT MARK 5'!Q77</f>
        <v>45</v>
      </c>
      <c r="I13" s="27"/>
      <c r="J13" s="75"/>
      <c r="K13" s="75"/>
      <c r="L13" s="75"/>
      <c r="M13" s="82">
        <f t="shared" si="0"/>
        <v>45</v>
      </c>
      <c r="N13" s="82"/>
      <c r="O13" s="82"/>
      <c r="P13" s="75">
        <f>'PAVT MARK 5'!Q4</f>
        <v>647</v>
      </c>
      <c r="Q13" s="76">
        <f>'PAVT MARK 5'!Q1</f>
        <v>50120</v>
      </c>
      <c r="R13" s="73">
        <f t="shared" si="1"/>
        <v>45</v>
      </c>
      <c r="S13" s="75" t="str">
        <f>'PAVT MARK 5'!Q15</f>
        <v>FT</v>
      </c>
      <c r="T13" s="25" t="str">
        <f>'PAVT MARK 5'!Q5</f>
        <v>PAVEMENT MARKING, MISC.: STOP LINE, 20", TYPE B90</v>
      </c>
      <c r="U13" s="74">
        <f>'[1]CADD Sheets'!$A$2276</f>
        <v>403</v>
      </c>
      <c r="Z13" s="68"/>
    </row>
    <row r="14" spans="2:26" s="60" customFormat="1" ht="12.75" customHeight="1" x14ac:dyDescent="0.2">
      <c r="B14" s="82"/>
      <c r="C14" s="82"/>
      <c r="D14" s="82"/>
      <c r="E14" s="82"/>
      <c r="F14" s="82"/>
      <c r="G14" s="82"/>
      <c r="H14" s="82">
        <f>'PAVT MARK 5'!R77</f>
        <v>618</v>
      </c>
      <c r="I14" s="82"/>
      <c r="J14" s="82"/>
      <c r="K14" s="82"/>
      <c r="L14" s="82"/>
      <c r="M14" s="82">
        <f t="shared" si="0"/>
        <v>618</v>
      </c>
      <c r="N14" s="82"/>
      <c r="O14" s="82"/>
      <c r="P14" s="121">
        <f>'PAVT MARK 5'!R4</f>
        <v>647</v>
      </c>
      <c r="Q14" s="75">
        <f>'PAVT MARK 5'!R1</f>
        <v>60020</v>
      </c>
      <c r="R14" s="73">
        <f t="shared" si="1"/>
        <v>618</v>
      </c>
      <c r="S14" s="75" t="str">
        <f>'PAVT MARK 5'!R15</f>
        <v>SF</v>
      </c>
      <c r="T14" s="88" t="str">
        <f>'PAVT MARK 5'!R5</f>
        <v>GREEN COLORED PAVEMENT FOR  BIKES, TYPE B90</v>
      </c>
      <c r="U14" s="113"/>
      <c r="Z14" s="68"/>
    </row>
    <row r="15" spans="2:26" ht="12.75" customHeight="1" x14ac:dyDescent="0.2">
      <c r="B15" s="72"/>
      <c r="C15" s="72"/>
      <c r="D15" s="72"/>
      <c r="E15" s="72"/>
      <c r="F15" s="72"/>
      <c r="G15" s="72"/>
      <c r="H15" s="72"/>
      <c r="I15" s="72"/>
      <c r="J15" s="72"/>
      <c r="K15" s="72"/>
      <c r="L15" s="72"/>
      <c r="M15" s="82">
        <f t="shared" si="0"/>
        <v>0</v>
      </c>
      <c r="N15" s="82"/>
      <c r="O15" s="72"/>
      <c r="P15" s="24"/>
      <c r="Q15" s="76"/>
      <c r="R15" s="73">
        <f t="shared" si="1"/>
        <v>0</v>
      </c>
      <c r="S15" s="72"/>
      <c r="T15" s="21"/>
      <c r="U15" s="23"/>
      <c r="Z15" s="67"/>
    </row>
    <row r="16" spans="2:26" ht="12.75" customHeight="1" x14ac:dyDescent="0.2">
      <c r="B16" s="50"/>
      <c r="C16" s="50"/>
      <c r="D16" s="50"/>
      <c r="E16" s="50"/>
      <c r="F16" s="50"/>
      <c r="G16" s="50">
        <f>'PAVT MARK 4'!S74</f>
        <v>6.0000000000000005E-2</v>
      </c>
      <c r="H16" s="50"/>
      <c r="I16" s="50"/>
      <c r="J16" s="50"/>
      <c r="K16" s="50"/>
      <c r="L16" s="50"/>
      <c r="M16" s="50">
        <f t="shared" si="0"/>
        <v>6.0000000000000005E-2</v>
      </c>
      <c r="N16" s="50"/>
      <c r="O16" s="50"/>
      <c r="P16" s="82">
        <f>'PAVT MARK 1'!S4</f>
        <v>807</v>
      </c>
      <c r="Q16" s="76">
        <f>'PAVT MARK 1'!S1</f>
        <v>12010</v>
      </c>
      <c r="R16" s="91">
        <f>SUM(B16:L16)</f>
        <v>6.0000000000000005E-2</v>
      </c>
      <c r="S16" s="75" t="s">
        <v>28</v>
      </c>
      <c r="T16" s="21" t="s">
        <v>333</v>
      </c>
      <c r="U16" s="74"/>
      <c r="Z16" s="67"/>
    </row>
    <row r="17" spans="2:26" ht="12.75" customHeight="1" x14ac:dyDescent="0.2">
      <c r="B17" s="50"/>
      <c r="C17" s="50"/>
      <c r="D17" s="50"/>
      <c r="E17" s="50"/>
      <c r="F17" s="50"/>
      <c r="G17" s="50">
        <f>'PAVT MARK 4'!T74</f>
        <v>0.12</v>
      </c>
      <c r="H17" s="50"/>
      <c r="I17" s="50"/>
      <c r="J17" s="50"/>
      <c r="K17" s="50"/>
      <c r="L17" s="50"/>
      <c r="M17" s="50">
        <f t="shared" si="0"/>
        <v>0.12</v>
      </c>
      <c r="N17" s="50"/>
      <c r="O17" s="50"/>
      <c r="P17" s="82">
        <f>'PAVT MARK 1'!T4</f>
        <v>807</v>
      </c>
      <c r="Q17" s="76">
        <f>'PAVT MARK 1'!T1</f>
        <v>12110</v>
      </c>
      <c r="R17" s="91">
        <f>SUM(B17:L17)</f>
        <v>0.12</v>
      </c>
      <c r="S17" s="75" t="s">
        <v>28</v>
      </c>
      <c r="T17" s="79" t="str">
        <f>'PAVT MARK 1'!T5</f>
        <v>WET REFLECTIVE EPOXY PAVEMENT MARKING, LANE LINE, 6"</v>
      </c>
      <c r="U17" s="74"/>
      <c r="Z17" s="67"/>
    </row>
    <row r="18" spans="2:26" ht="12.75" customHeight="1" x14ac:dyDescent="0.2">
      <c r="B18" s="50"/>
      <c r="C18" s="50"/>
      <c r="D18" s="50"/>
      <c r="E18" s="50"/>
      <c r="F18" s="50"/>
      <c r="G18" s="50">
        <f>'PAVT MARK 4'!U74</f>
        <v>4</v>
      </c>
      <c r="H18" s="50"/>
      <c r="I18" s="50"/>
      <c r="J18" s="50"/>
      <c r="K18" s="50"/>
      <c r="L18" s="50"/>
      <c r="M18" s="50">
        <f t="shared" si="0"/>
        <v>4</v>
      </c>
      <c r="N18" s="50"/>
      <c r="O18" s="75"/>
      <c r="P18" s="75">
        <f>'PAVT MARK 1'!U4</f>
        <v>807</v>
      </c>
      <c r="Q18" s="76">
        <f>'PAVT MARK 1'!U1</f>
        <v>14010</v>
      </c>
      <c r="R18" s="91">
        <f>SUM(B18:L18)</f>
        <v>4</v>
      </c>
      <c r="S18" s="96" t="s">
        <v>28</v>
      </c>
      <c r="T18" s="21" t="s">
        <v>334</v>
      </c>
      <c r="U18" s="74"/>
      <c r="Z18" s="67"/>
    </row>
    <row r="19" spans="2:26" s="60" customFormat="1" ht="12.75" customHeight="1" x14ac:dyDescent="0.2">
      <c r="B19" s="50"/>
      <c r="C19" s="50"/>
      <c r="D19" s="50"/>
      <c r="E19" s="50"/>
      <c r="F19" s="50"/>
      <c r="G19" s="50">
        <f>'PAVT MARK 4'!W74</f>
        <v>5.7</v>
      </c>
      <c r="H19" s="50"/>
      <c r="I19" s="50"/>
      <c r="J19" s="50"/>
      <c r="K19" s="50"/>
      <c r="L19" s="50"/>
      <c r="M19" s="50">
        <f t="shared" si="0"/>
        <v>5.7</v>
      </c>
      <c r="N19" s="50"/>
      <c r="O19" s="75"/>
      <c r="P19" s="75">
        <f>'PAVT MARK 1'!W4</f>
        <v>807</v>
      </c>
      <c r="Q19" s="76">
        <f>'PAVT MARK 1'!W1</f>
        <v>14110</v>
      </c>
      <c r="R19" s="91">
        <f>SUM(B19:L19)</f>
        <v>5.7</v>
      </c>
      <c r="S19" s="82" t="s">
        <v>28</v>
      </c>
      <c r="T19" s="21" t="str">
        <f>'PAVT MARK 1'!W5</f>
        <v>WET REFLECTIVE THERMOPLASTIC PAVEMENT MARKING, LANE LINE, 6"</v>
      </c>
      <c r="U19" s="74"/>
      <c r="Z19" s="68"/>
    </row>
    <row r="20" spans="2:26" s="60" customFormat="1" ht="12.75" customHeight="1" x14ac:dyDescent="0.2">
      <c r="B20" s="82"/>
      <c r="C20" s="82"/>
      <c r="D20" s="82"/>
      <c r="E20" s="82"/>
      <c r="F20" s="82"/>
      <c r="G20" s="82">
        <f>'PAVT MARK 4'!X74</f>
        <v>5427</v>
      </c>
      <c r="H20" s="82"/>
      <c r="I20" s="82"/>
      <c r="J20" s="82"/>
      <c r="K20" s="82"/>
      <c r="L20" s="82"/>
      <c r="M20" s="82">
        <f t="shared" si="0"/>
        <v>5427</v>
      </c>
      <c r="N20" s="82"/>
      <c r="O20" s="75"/>
      <c r="P20" s="75">
        <f>'PAVT MARK 1'!X4</f>
        <v>807</v>
      </c>
      <c r="Q20" s="76">
        <f>'PAVT MARK 1'!X1</f>
        <v>14310</v>
      </c>
      <c r="R20" s="73">
        <f>SUM(B20:L20)</f>
        <v>5427</v>
      </c>
      <c r="S20" s="82" t="str">
        <f>'PAVT MARK 1'!X15</f>
        <v>FT</v>
      </c>
      <c r="T20" s="88" t="str">
        <f>'PAVT MARK 1'!X5</f>
        <v>WET REFLECTIVE THERMOPLASTIC PAVEMENT MARKING, CHANNELIZING LINE, 12"</v>
      </c>
      <c r="U20" s="113"/>
      <c r="Z20" s="68"/>
    </row>
    <row r="21" spans="2:26" ht="12.75" customHeight="1" x14ac:dyDescent="0.2">
      <c r="B21" s="72"/>
      <c r="C21" s="72"/>
      <c r="D21" s="72"/>
      <c r="E21" s="72"/>
      <c r="F21" s="72"/>
      <c r="G21" s="72"/>
      <c r="H21" s="72"/>
      <c r="I21" s="72"/>
      <c r="J21" s="72"/>
      <c r="K21" s="72"/>
      <c r="L21" s="72"/>
      <c r="M21" s="82">
        <f t="shared" si="0"/>
        <v>0</v>
      </c>
      <c r="N21" s="82"/>
      <c r="O21" s="72"/>
      <c r="P21" s="24"/>
      <c r="Q21" s="76"/>
      <c r="R21" s="73"/>
      <c r="S21" s="72"/>
      <c r="T21" s="21"/>
      <c r="U21" s="23"/>
      <c r="Z21" s="124"/>
    </row>
    <row r="22" spans="2:26" s="60" customFormat="1" ht="12.75" customHeight="1" x14ac:dyDescent="0.2">
      <c r="B22" s="75"/>
      <c r="C22" s="75"/>
      <c r="D22" s="75"/>
      <c r="E22" s="75"/>
      <c r="F22" s="75"/>
      <c r="G22" s="75">
        <f>'PAVT MARK 4'!Y74</f>
        <v>8414</v>
      </c>
      <c r="H22" s="75"/>
      <c r="I22" s="75"/>
      <c r="J22" s="75"/>
      <c r="K22" s="75"/>
      <c r="L22" s="75"/>
      <c r="M22" s="82">
        <f t="shared" si="0"/>
        <v>8414</v>
      </c>
      <c r="N22" s="82"/>
      <c r="O22" s="75"/>
      <c r="P22" s="24">
        <f>'PAVT MARK 1'!Y4</f>
        <v>807</v>
      </c>
      <c r="Q22" s="76">
        <f>'PAVT MARK 1'!Y1</f>
        <v>14410</v>
      </c>
      <c r="R22" s="73">
        <f>SUM(B22:L22)</f>
        <v>8414</v>
      </c>
      <c r="S22" s="75" t="str">
        <f>'PAVT MARK 1'!Y15</f>
        <v>FT</v>
      </c>
      <c r="T22" s="88" t="str">
        <f>'PAVT MARK 1'!Y5</f>
        <v>WET REFLECTIVE THERMOPLASTIC PAVEMENT MARKING, DOTTED LINE, 6"</v>
      </c>
      <c r="U22" s="113"/>
      <c r="Z22" s="68"/>
    </row>
    <row r="23" spans="2:26" ht="12.75" customHeight="1" x14ac:dyDescent="0.2">
      <c r="B23" s="72"/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82">
        <f t="shared" si="0"/>
        <v>0</v>
      </c>
      <c r="N23" s="82"/>
      <c r="O23" s="72"/>
      <c r="P23" s="24"/>
      <c r="Q23" s="76"/>
      <c r="R23" s="73">
        <f t="shared" ref="R23:R27" si="2">SUM(B23:L23)</f>
        <v>0</v>
      </c>
      <c r="S23" s="72"/>
      <c r="T23" s="21"/>
      <c r="U23" s="23"/>
      <c r="Z23" s="67"/>
    </row>
    <row r="24" spans="2:26" ht="12.75" customHeight="1" x14ac:dyDescent="0.2">
      <c r="B24" s="78"/>
      <c r="C24" s="78"/>
      <c r="D24" s="78"/>
      <c r="E24" s="78"/>
      <c r="F24" s="78"/>
      <c r="G24" s="78">
        <f>'PAVT MARK 4'!Z74</f>
        <v>9.69</v>
      </c>
      <c r="H24" s="78"/>
      <c r="I24" s="78"/>
      <c r="J24" s="78"/>
      <c r="K24" s="78"/>
      <c r="L24" s="78"/>
      <c r="M24" s="50">
        <f t="shared" si="0"/>
        <v>9.69</v>
      </c>
      <c r="N24" s="50"/>
      <c r="O24" s="78"/>
      <c r="P24" s="24">
        <f>'PAVT MARK 1'!Z4</f>
        <v>850</v>
      </c>
      <c r="Q24" s="76">
        <f>'PAVT MARK 1'!Z1</f>
        <v>10010</v>
      </c>
      <c r="R24" s="91">
        <f t="shared" si="2"/>
        <v>9.69</v>
      </c>
      <c r="S24" s="72" t="s">
        <v>28</v>
      </c>
      <c r="T24" s="21" t="str">
        <f>'PAVT MARK 1'!Z5</f>
        <v>GROOVING FOR 6" RECESSED PAVEMENT MARKING, (ASPHALT)</v>
      </c>
      <c r="U24" s="23"/>
      <c r="Z24" s="67"/>
    </row>
    <row r="25" spans="2:26" ht="12.75" customHeight="1" x14ac:dyDescent="0.2">
      <c r="B25" s="72"/>
      <c r="C25" s="72"/>
      <c r="D25" s="72"/>
      <c r="E25" s="72"/>
      <c r="F25" s="72"/>
      <c r="G25" s="72">
        <f>'PAVT MARK 4'!AA74</f>
        <v>8414</v>
      </c>
      <c r="H25" s="72"/>
      <c r="I25" s="72"/>
      <c r="J25" s="72"/>
      <c r="K25" s="72"/>
      <c r="L25" s="72"/>
      <c r="M25" s="82">
        <f t="shared" si="0"/>
        <v>8414</v>
      </c>
      <c r="N25" s="82"/>
      <c r="O25" s="72"/>
      <c r="P25" s="24">
        <f>'PAVT MARK 1'!AA4</f>
        <v>850</v>
      </c>
      <c r="Q25" s="76">
        <f>'PAVT MARK 1'!AA1</f>
        <v>10110</v>
      </c>
      <c r="R25" s="73">
        <f t="shared" si="2"/>
        <v>8414</v>
      </c>
      <c r="S25" s="72" t="str">
        <f>'PAVT MARK 1'!AA15</f>
        <v>FT</v>
      </c>
      <c r="T25" s="21" t="str">
        <f>'PAVT MARK 1'!AA5</f>
        <v>GROOVING FOR 6" RECESSED PAVEMENT MARKING, (ASPHALT)</v>
      </c>
      <c r="U25" s="23"/>
      <c r="Z25" s="124"/>
    </row>
    <row r="26" spans="2:26" ht="12.75" customHeight="1" x14ac:dyDescent="0.2">
      <c r="B26" s="72"/>
      <c r="C26" s="72"/>
      <c r="D26" s="72"/>
      <c r="E26" s="72"/>
      <c r="F26" s="72"/>
      <c r="G26" s="75">
        <f>'PAVT MARK 4'!AB74</f>
        <v>5427</v>
      </c>
      <c r="H26" s="72"/>
      <c r="I26" s="72"/>
      <c r="J26" s="72"/>
      <c r="K26" s="72"/>
      <c r="L26" s="72"/>
      <c r="M26" s="82">
        <f t="shared" si="0"/>
        <v>5427</v>
      </c>
      <c r="N26" s="82"/>
      <c r="O26" s="72"/>
      <c r="P26" s="24">
        <f>'PAVT MARK 1'!AB4</f>
        <v>850</v>
      </c>
      <c r="Q26" s="76">
        <f>'PAVT MARK 1'!AB1</f>
        <v>10130</v>
      </c>
      <c r="R26" s="73">
        <f t="shared" si="2"/>
        <v>5427</v>
      </c>
      <c r="S26" s="72" t="str">
        <f>'PAVT MARK 1'!AB15</f>
        <v>FT</v>
      </c>
      <c r="T26" s="21" t="str">
        <f>'PAVT MARK 1'!AB5</f>
        <v>GROOVING FOR 12" RECESSED PAVEMENT MARKING, (ASPHALT)</v>
      </c>
      <c r="U26" s="23"/>
      <c r="Z26" s="124"/>
    </row>
    <row r="27" spans="2:26" ht="12.75" customHeight="1" x14ac:dyDescent="0.2">
      <c r="B27" s="78"/>
      <c r="C27" s="78"/>
      <c r="D27" s="78"/>
      <c r="E27" s="78"/>
      <c r="F27" s="78"/>
      <c r="G27" s="78">
        <f>'PAVT MARK 4'!AC74</f>
        <v>0.18000000000000002</v>
      </c>
      <c r="H27" s="78"/>
      <c r="I27" s="78"/>
      <c r="J27" s="78"/>
      <c r="K27" s="78"/>
      <c r="L27" s="78"/>
      <c r="M27" s="50">
        <f t="shared" si="0"/>
        <v>0.18000000000000002</v>
      </c>
      <c r="N27" s="50"/>
      <c r="O27" s="72"/>
      <c r="P27" s="24">
        <f>'PAVT MARK 1'!AC4</f>
        <v>850</v>
      </c>
      <c r="Q27" s="76">
        <f>'PAVT MARK 1'!AC1</f>
        <v>20010</v>
      </c>
      <c r="R27" s="91">
        <f t="shared" si="2"/>
        <v>0.18000000000000002</v>
      </c>
      <c r="S27" s="72" t="s">
        <v>28</v>
      </c>
      <c r="T27" s="21" t="str">
        <f>'PAVT MARK 1'!AC5</f>
        <v>GROOVING FOR 6" RECESSED PAVEMENT MARKING, (CONCRETE)</v>
      </c>
      <c r="U27" s="23"/>
      <c r="Z27" s="124"/>
    </row>
    <row r="28" spans="2:26" ht="12.75" customHeight="1" x14ac:dyDescent="0.2"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82"/>
      <c r="N28" s="82"/>
      <c r="O28" s="72"/>
      <c r="P28" s="24"/>
      <c r="Q28" s="76"/>
      <c r="R28" s="73"/>
      <c r="S28" s="72"/>
      <c r="T28" s="21"/>
      <c r="U28" s="23"/>
      <c r="Z28" s="124"/>
    </row>
    <row r="29" spans="2:26" ht="12.75" customHeight="1" x14ac:dyDescent="0.2"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82"/>
      <c r="N29" s="82"/>
      <c r="O29" s="72"/>
      <c r="P29" s="24"/>
      <c r="Q29" s="76"/>
      <c r="R29" s="73"/>
      <c r="S29" s="72"/>
      <c r="T29" s="21"/>
      <c r="U29" s="23"/>
      <c r="Z29" s="124"/>
    </row>
    <row r="30" spans="2:26" ht="12.75" customHeight="1" x14ac:dyDescent="0.2"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82"/>
      <c r="N30" s="82"/>
      <c r="O30" s="72"/>
      <c r="P30" s="24"/>
      <c r="Q30" s="76"/>
      <c r="R30" s="73"/>
      <c r="S30" s="72"/>
      <c r="T30" s="21"/>
      <c r="U30" s="23"/>
      <c r="Z30" s="124"/>
    </row>
    <row r="31" spans="2:26" ht="12.75" customHeight="1" x14ac:dyDescent="0.2"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82"/>
      <c r="N31" s="82"/>
      <c r="O31" s="72"/>
      <c r="P31" s="24"/>
      <c r="Q31" s="76"/>
      <c r="R31" s="73"/>
      <c r="S31" s="72"/>
      <c r="T31" s="21"/>
      <c r="U31" s="23"/>
      <c r="Z31" s="124"/>
    </row>
    <row r="32" spans="2:26" ht="12.75" customHeight="1" x14ac:dyDescent="0.2"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82"/>
      <c r="N32" s="82"/>
      <c r="O32" s="72"/>
      <c r="P32" s="24"/>
      <c r="Q32" s="76"/>
      <c r="R32" s="73"/>
      <c r="S32" s="72"/>
      <c r="T32" s="21"/>
      <c r="U32" s="23"/>
      <c r="Z32" s="124"/>
    </row>
    <row r="33" spans="2:26" ht="12.75" customHeight="1" x14ac:dyDescent="0.2"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82"/>
      <c r="N33" s="82"/>
      <c r="O33" s="72"/>
      <c r="P33" s="24"/>
      <c r="Q33" s="76"/>
      <c r="R33" s="73"/>
      <c r="S33" s="72"/>
      <c r="T33" s="21"/>
      <c r="U33" s="23"/>
      <c r="Z33" s="124"/>
    </row>
    <row r="34" spans="2:26" ht="12.75" customHeight="1" x14ac:dyDescent="0.2"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82"/>
      <c r="N34" s="82"/>
      <c r="O34" s="72"/>
      <c r="P34" s="24"/>
      <c r="Q34" s="76"/>
      <c r="R34" s="73"/>
      <c r="S34" s="72"/>
      <c r="T34" s="21"/>
      <c r="U34" s="23"/>
      <c r="Z34" s="124"/>
    </row>
    <row r="35" spans="2:26" s="60" customFormat="1" ht="12.75" customHeight="1" x14ac:dyDescent="0.2">
      <c r="B35" s="75"/>
      <c r="C35" s="75"/>
      <c r="D35" s="75"/>
      <c r="E35" s="75"/>
      <c r="F35" s="75"/>
      <c r="G35" s="75"/>
      <c r="H35" s="75"/>
      <c r="I35" s="75"/>
      <c r="J35" s="75"/>
      <c r="K35" s="75"/>
      <c r="L35" s="75"/>
      <c r="M35" s="82"/>
      <c r="N35" s="82"/>
      <c r="O35" s="75"/>
      <c r="P35" s="24"/>
      <c r="Q35" s="76"/>
      <c r="R35" s="73"/>
      <c r="S35" s="75"/>
      <c r="T35" s="88"/>
      <c r="U35" s="66"/>
      <c r="Z35" s="68"/>
    </row>
    <row r="36" spans="2:26" s="60" customFormat="1" ht="12.75" customHeight="1" x14ac:dyDescent="0.2"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82"/>
      <c r="N36" s="82"/>
      <c r="O36" s="75"/>
      <c r="P36" s="24"/>
      <c r="Q36" s="76"/>
      <c r="R36" s="73"/>
      <c r="S36" s="75"/>
      <c r="T36" s="88"/>
      <c r="U36" s="66"/>
      <c r="Z36" s="68"/>
    </row>
    <row r="37" spans="2:26" s="60" customFormat="1" ht="12.75" customHeight="1" x14ac:dyDescent="0.2">
      <c r="B37" s="75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82"/>
      <c r="N37" s="82"/>
      <c r="O37" s="75"/>
      <c r="P37" s="24"/>
      <c r="Q37" s="76"/>
      <c r="R37" s="73"/>
      <c r="S37" s="75"/>
      <c r="T37" s="88"/>
      <c r="U37" s="66"/>
      <c r="Z37" s="68"/>
    </row>
    <row r="38" spans="2:26" s="60" customFormat="1" ht="12.75" customHeight="1" x14ac:dyDescent="0.2"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82"/>
      <c r="N38" s="82"/>
      <c r="O38" s="75"/>
      <c r="P38" s="24"/>
      <c r="Q38" s="76"/>
      <c r="R38" s="73"/>
      <c r="S38" s="75"/>
      <c r="T38" s="88"/>
      <c r="U38" s="66"/>
      <c r="Z38" s="68"/>
    </row>
    <row r="39" spans="2:26" s="60" customFormat="1" ht="12.75" customHeight="1" x14ac:dyDescent="0.2">
      <c r="B39" s="27"/>
      <c r="C39" s="27"/>
      <c r="D39" s="27"/>
      <c r="E39" s="75"/>
      <c r="F39" s="75"/>
      <c r="G39" s="75"/>
      <c r="H39" s="75"/>
      <c r="I39" s="27"/>
      <c r="J39" s="75"/>
      <c r="K39" s="75"/>
      <c r="L39" s="75"/>
      <c r="M39" s="82"/>
      <c r="N39" s="82"/>
      <c r="O39" s="82"/>
      <c r="P39" s="75"/>
      <c r="Q39" s="76"/>
      <c r="R39" s="73"/>
      <c r="S39" s="75"/>
      <c r="T39" s="25"/>
      <c r="U39" s="66"/>
      <c r="Z39" s="68"/>
    </row>
    <row r="40" spans="2:26" s="60" customFormat="1" ht="12.75" customHeight="1" x14ac:dyDescent="0.2">
      <c r="B40" s="75"/>
      <c r="C40" s="75"/>
      <c r="D40" s="75"/>
      <c r="E40" s="75"/>
      <c r="F40" s="75"/>
      <c r="G40" s="75"/>
      <c r="H40" s="75"/>
      <c r="I40" s="75"/>
      <c r="J40" s="75"/>
      <c r="K40" s="75"/>
      <c r="L40" s="75"/>
      <c r="M40" s="82"/>
      <c r="N40" s="82"/>
      <c r="O40" s="75"/>
      <c r="P40" s="24"/>
      <c r="Q40" s="76"/>
      <c r="R40" s="73"/>
      <c r="S40" s="75"/>
      <c r="T40" s="88"/>
      <c r="U40" s="66"/>
      <c r="Z40" s="68"/>
    </row>
    <row r="41" spans="2:26" s="60" customFormat="1" ht="12.75" customHeight="1" x14ac:dyDescent="0.2"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82"/>
      <c r="N41" s="82"/>
      <c r="O41" s="75"/>
      <c r="P41" s="24"/>
      <c r="Q41" s="76"/>
      <c r="R41" s="73"/>
      <c r="S41" s="75"/>
      <c r="T41" s="88"/>
      <c r="U41" s="66"/>
      <c r="Z41" s="68"/>
    </row>
    <row r="42" spans="2:26" s="60" customFormat="1" x14ac:dyDescent="0.2"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82"/>
      <c r="N42" s="82"/>
      <c r="O42" s="75"/>
      <c r="P42" s="24"/>
      <c r="Q42" s="76"/>
      <c r="R42" s="73"/>
      <c r="S42" s="75"/>
      <c r="T42" s="88"/>
      <c r="U42" s="66"/>
      <c r="Z42" s="68"/>
    </row>
    <row r="43" spans="2:26" s="60" customFormat="1" ht="12.75" customHeight="1" x14ac:dyDescent="0.2">
      <c r="B43" s="75"/>
      <c r="C43" s="75"/>
      <c r="D43" s="75"/>
      <c r="E43" s="75"/>
      <c r="F43" s="75"/>
      <c r="G43" s="75"/>
      <c r="H43" s="75"/>
      <c r="I43" s="75"/>
      <c r="J43" s="75"/>
      <c r="K43" s="75"/>
      <c r="L43" s="75"/>
      <c r="M43" s="82"/>
      <c r="N43" s="82"/>
      <c r="O43" s="75"/>
      <c r="P43" s="24"/>
      <c r="Q43" s="76"/>
      <c r="R43" s="73"/>
      <c r="S43" s="75"/>
      <c r="T43" s="88"/>
      <c r="U43" s="66"/>
      <c r="Z43" s="68"/>
    </row>
    <row r="44" spans="2:26" ht="12.75" customHeight="1" x14ac:dyDescent="0.2"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82"/>
      <c r="N44" s="82"/>
      <c r="O44" s="75"/>
      <c r="P44" s="24"/>
      <c r="Q44" s="76"/>
      <c r="R44" s="73"/>
      <c r="S44" s="72"/>
      <c r="T44" s="21"/>
      <c r="U44" s="23"/>
      <c r="Z44" s="67"/>
    </row>
    <row r="45" spans="2:26" ht="12.75" customHeight="1" x14ac:dyDescent="0.2">
      <c r="B45" s="50"/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50"/>
      <c r="N45" s="50"/>
      <c r="O45" s="75"/>
      <c r="P45" s="82"/>
      <c r="Q45" s="76"/>
      <c r="R45" s="91"/>
      <c r="S45" s="96"/>
      <c r="T45" s="21"/>
      <c r="U45" s="74"/>
      <c r="Z45" s="67"/>
    </row>
    <row r="46" spans="2:26" s="60" customFormat="1" ht="12.75" customHeight="1" x14ac:dyDescent="0.2">
      <c r="B46" s="50"/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50"/>
      <c r="N46" s="50"/>
      <c r="O46" s="75"/>
      <c r="P46" s="82"/>
      <c r="Q46" s="76"/>
      <c r="R46" s="91"/>
      <c r="S46" s="82"/>
      <c r="T46" s="88"/>
      <c r="U46" s="74"/>
      <c r="Z46" s="68"/>
    </row>
    <row r="47" spans="2:26" s="60" customFormat="1" ht="12.75" customHeight="1" x14ac:dyDescent="0.2"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75"/>
      <c r="P47" s="82"/>
      <c r="Q47" s="76"/>
      <c r="R47" s="73"/>
      <c r="S47" s="82"/>
      <c r="T47" s="88"/>
      <c r="U47" s="113"/>
      <c r="Z47" s="68"/>
    </row>
    <row r="48" spans="2:26" s="60" customFormat="1" ht="12.75" customHeight="1" x14ac:dyDescent="0.2">
      <c r="B48" s="75"/>
      <c r="C48" s="75"/>
      <c r="D48" s="75"/>
      <c r="E48" s="75"/>
      <c r="F48" s="75"/>
      <c r="G48" s="75"/>
      <c r="H48" s="75"/>
      <c r="I48" s="75"/>
      <c r="J48" s="75"/>
      <c r="K48" s="75"/>
      <c r="L48" s="75"/>
      <c r="M48" s="82"/>
      <c r="N48" s="82"/>
      <c r="O48" s="75"/>
      <c r="P48" s="90"/>
      <c r="Q48" s="76"/>
      <c r="R48" s="73"/>
      <c r="S48" s="75"/>
      <c r="T48" s="88"/>
      <c r="U48" s="66"/>
      <c r="Z48" s="68"/>
    </row>
    <row r="49" spans="2:26" s="60" customFormat="1" ht="12.75" customHeight="1" x14ac:dyDescent="0.2">
      <c r="B49" s="27"/>
      <c r="C49" s="27"/>
      <c r="D49" s="27"/>
      <c r="E49" s="75"/>
      <c r="F49" s="75"/>
      <c r="G49" s="75"/>
      <c r="H49" s="75"/>
      <c r="I49" s="27"/>
      <c r="J49" s="75"/>
      <c r="K49" s="75"/>
      <c r="L49" s="75"/>
      <c r="M49" s="82"/>
      <c r="N49" s="82"/>
      <c r="O49" s="75"/>
      <c r="P49" s="75"/>
      <c r="Q49" s="76"/>
      <c r="R49" s="73"/>
      <c r="S49" s="75"/>
      <c r="T49" s="88"/>
      <c r="U49" s="66"/>
      <c r="Z49" s="68"/>
    </row>
    <row r="50" spans="2:26" s="60" customFormat="1" ht="12.75" customHeight="1" x14ac:dyDescent="0.2">
      <c r="B50" s="75"/>
      <c r="C50" s="75"/>
      <c r="D50" s="75"/>
      <c r="E50" s="75"/>
      <c r="F50" s="75"/>
      <c r="G50" s="75"/>
      <c r="H50" s="75"/>
      <c r="I50" s="75"/>
      <c r="J50" s="75"/>
      <c r="K50" s="75"/>
      <c r="L50" s="75"/>
      <c r="M50" s="82"/>
      <c r="N50" s="82"/>
      <c r="O50" s="75"/>
      <c r="P50" s="24"/>
      <c r="Q50" s="76"/>
      <c r="R50" s="73"/>
      <c r="S50" s="75"/>
      <c r="T50" s="88"/>
      <c r="U50" s="66"/>
      <c r="Z50" s="68"/>
    </row>
    <row r="51" spans="2:26" s="60" customFormat="1" ht="12.75" customHeight="1" x14ac:dyDescent="0.2">
      <c r="B51" s="75"/>
      <c r="C51" s="75"/>
      <c r="D51" s="75"/>
      <c r="E51" s="75"/>
      <c r="F51" s="75"/>
      <c r="G51" s="75"/>
      <c r="H51" s="75"/>
      <c r="I51" s="75"/>
      <c r="J51" s="75"/>
      <c r="K51" s="75"/>
      <c r="L51" s="75"/>
      <c r="M51" s="82"/>
      <c r="N51" s="82"/>
      <c r="O51" s="75"/>
      <c r="P51" s="24"/>
      <c r="Q51" s="76"/>
      <c r="R51" s="73"/>
      <c r="S51" s="75"/>
      <c r="T51" s="88"/>
      <c r="U51" s="66"/>
      <c r="Z51" s="68"/>
    </row>
    <row r="52" spans="2:26" s="60" customFormat="1" ht="12.75" customHeight="1" x14ac:dyDescent="0.2">
      <c r="B52" s="75"/>
      <c r="C52" s="75"/>
      <c r="D52" s="75"/>
      <c r="E52" s="75"/>
      <c r="F52" s="75"/>
      <c r="G52" s="75"/>
      <c r="H52" s="75"/>
      <c r="I52" s="75"/>
      <c r="J52" s="75"/>
      <c r="K52" s="75"/>
      <c r="L52" s="75"/>
      <c r="M52" s="82"/>
      <c r="N52" s="82"/>
      <c r="O52" s="75"/>
      <c r="P52" s="24"/>
      <c r="Q52" s="76"/>
      <c r="R52" s="73"/>
      <c r="S52" s="75"/>
      <c r="T52" s="88"/>
      <c r="U52" s="113"/>
      <c r="Z52" s="68"/>
    </row>
    <row r="53" spans="2:26" s="60" customFormat="1" ht="12.75" customHeight="1" x14ac:dyDescent="0.2">
      <c r="B53" s="75"/>
      <c r="C53" s="75"/>
      <c r="D53" s="75"/>
      <c r="E53" s="75"/>
      <c r="F53" s="75"/>
      <c r="G53" s="75"/>
      <c r="H53" s="75"/>
      <c r="I53" s="75"/>
      <c r="J53" s="75"/>
      <c r="K53" s="75"/>
      <c r="L53" s="75"/>
      <c r="M53" s="82"/>
      <c r="N53" s="82"/>
      <c r="O53" s="75"/>
      <c r="P53" s="24"/>
      <c r="Q53" s="76"/>
      <c r="R53" s="73"/>
      <c r="S53" s="75"/>
      <c r="T53" s="88"/>
      <c r="U53" s="66"/>
      <c r="Z53" s="68"/>
    </row>
    <row r="54" spans="2:26" s="60" customFormat="1" ht="12.75" customHeight="1" x14ac:dyDescent="0.2">
      <c r="B54" s="75"/>
      <c r="C54" s="75"/>
      <c r="D54" s="75"/>
      <c r="E54" s="75"/>
      <c r="F54" s="75"/>
      <c r="G54" s="75"/>
      <c r="H54" s="75"/>
      <c r="I54" s="75"/>
      <c r="J54" s="75"/>
      <c r="K54" s="75"/>
      <c r="L54" s="75"/>
      <c r="M54" s="82"/>
      <c r="N54" s="82"/>
      <c r="O54" s="75"/>
      <c r="P54" s="24"/>
      <c r="Q54" s="76"/>
      <c r="R54" s="73"/>
      <c r="S54" s="75"/>
      <c r="T54" s="88"/>
      <c r="U54" s="74"/>
      <c r="Z54" s="68"/>
    </row>
    <row r="55" spans="2:26" s="60" customFormat="1" ht="12.75" customHeight="1" x14ac:dyDescent="0.2"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  <c r="M55" s="82"/>
      <c r="N55" s="82"/>
      <c r="O55" s="75"/>
      <c r="P55" s="24"/>
      <c r="Q55" s="76"/>
      <c r="R55" s="73"/>
      <c r="S55" s="75"/>
      <c r="T55" s="88"/>
      <c r="U55" s="74"/>
      <c r="Z55" s="68"/>
    </row>
    <row r="56" spans="2:26" ht="12.75" customHeight="1" x14ac:dyDescent="0.2">
      <c r="B56" s="27"/>
      <c r="C56" s="27"/>
      <c r="D56" s="27"/>
      <c r="E56" s="75"/>
      <c r="F56" s="75"/>
      <c r="G56" s="75"/>
      <c r="H56" s="75"/>
      <c r="I56" s="27"/>
      <c r="J56" s="75"/>
      <c r="K56" s="75"/>
      <c r="L56" s="75"/>
      <c r="M56" s="82"/>
      <c r="N56" s="82"/>
      <c r="O56" s="31"/>
      <c r="P56" s="75"/>
      <c r="Q56" s="76"/>
      <c r="R56" s="73"/>
      <c r="S56" s="75"/>
      <c r="T56" s="25"/>
      <c r="U56" s="23"/>
      <c r="Y56" s="26"/>
      <c r="Z56" s="68"/>
    </row>
    <row r="57" spans="2:26" s="60" customFormat="1" ht="12.75" customHeight="1" x14ac:dyDescent="0.2"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  <c r="M57" s="82"/>
      <c r="N57" s="82"/>
      <c r="O57" s="75"/>
      <c r="P57" s="24"/>
      <c r="Q57" s="76"/>
      <c r="R57" s="73"/>
      <c r="S57" s="75"/>
      <c r="T57" s="88"/>
      <c r="U57" s="74"/>
      <c r="Z57" s="68"/>
    </row>
    <row r="58" spans="2:26" s="60" customFormat="1" ht="12.75" customHeight="1" x14ac:dyDescent="0.2">
      <c r="B58" s="75"/>
      <c r="C58" s="75"/>
      <c r="D58" s="75"/>
      <c r="E58" s="75"/>
      <c r="F58" s="75"/>
      <c r="G58" s="75"/>
      <c r="H58" s="75"/>
      <c r="I58" s="75"/>
      <c r="J58" s="75"/>
      <c r="K58" s="75"/>
      <c r="L58" s="75"/>
      <c r="M58" s="82"/>
      <c r="N58" s="82"/>
      <c r="O58" s="75"/>
      <c r="P58" s="24"/>
      <c r="Q58" s="75"/>
      <c r="R58" s="73"/>
      <c r="S58" s="75"/>
      <c r="T58" s="88"/>
      <c r="U58" s="74"/>
      <c r="Z58" s="68"/>
    </row>
    <row r="59" spans="2:26" s="60" customFormat="1" ht="12.75" customHeight="1" x14ac:dyDescent="0.2">
      <c r="B59" s="78"/>
      <c r="C59" s="78"/>
      <c r="D59" s="78"/>
      <c r="E59" s="78"/>
      <c r="F59" s="75"/>
      <c r="G59" s="78"/>
      <c r="H59" s="78"/>
      <c r="I59" s="78"/>
      <c r="J59" s="78"/>
      <c r="K59" s="78"/>
      <c r="L59" s="78"/>
      <c r="M59" s="50"/>
      <c r="N59" s="50"/>
      <c r="O59" s="75"/>
      <c r="P59" s="24"/>
      <c r="Q59" s="76"/>
      <c r="R59" s="91"/>
      <c r="S59" s="75"/>
      <c r="T59" s="88"/>
      <c r="U59" s="74"/>
      <c r="Z59" s="68"/>
    </row>
    <row r="60" spans="2:26" s="60" customFormat="1" ht="12.75" customHeight="1" x14ac:dyDescent="0.2">
      <c r="B60" s="78"/>
      <c r="C60" s="78"/>
      <c r="D60" s="78"/>
      <c r="E60" s="78"/>
      <c r="F60" s="75"/>
      <c r="G60" s="78"/>
      <c r="H60" s="78"/>
      <c r="I60" s="78"/>
      <c r="J60" s="78"/>
      <c r="K60" s="78"/>
      <c r="L60" s="78"/>
      <c r="M60" s="50"/>
      <c r="N60" s="50"/>
      <c r="O60" s="78"/>
      <c r="P60" s="24"/>
      <c r="Q60" s="76"/>
      <c r="R60" s="91"/>
      <c r="S60" s="75"/>
      <c r="T60" s="88"/>
      <c r="U60" s="74"/>
      <c r="Z60" s="68"/>
    </row>
    <row r="61" spans="2:26" s="60" customFormat="1" ht="12.75" customHeight="1" x14ac:dyDescent="0.2">
      <c r="B61" s="78"/>
      <c r="C61" s="78"/>
      <c r="D61" s="78"/>
      <c r="E61" s="78"/>
      <c r="F61" s="75"/>
      <c r="G61" s="78"/>
      <c r="H61" s="78"/>
      <c r="I61" s="78"/>
      <c r="J61" s="78"/>
      <c r="K61" s="78"/>
      <c r="L61" s="78"/>
      <c r="M61" s="50"/>
      <c r="N61" s="50"/>
      <c r="O61" s="78"/>
      <c r="P61" s="24"/>
      <c r="Q61" s="76"/>
      <c r="R61" s="91"/>
      <c r="S61" s="75"/>
      <c r="T61" s="88"/>
      <c r="U61" s="74"/>
      <c r="Z61" s="68"/>
    </row>
    <row r="62" spans="2:26" s="60" customFormat="1" ht="12.75" customHeight="1" x14ac:dyDescent="0.2">
      <c r="B62" s="78"/>
      <c r="C62" s="78"/>
      <c r="D62" s="78"/>
      <c r="E62" s="78"/>
      <c r="F62" s="75"/>
      <c r="G62" s="78"/>
      <c r="H62" s="78"/>
      <c r="I62" s="78"/>
      <c r="J62" s="78"/>
      <c r="K62" s="78"/>
      <c r="L62" s="78"/>
      <c r="M62" s="50"/>
      <c r="N62" s="50"/>
      <c r="O62" s="78"/>
      <c r="P62" s="24"/>
      <c r="Q62" s="76"/>
      <c r="R62" s="91"/>
      <c r="S62" s="75"/>
      <c r="T62" s="88"/>
      <c r="U62" s="74"/>
      <c r="Z62" s="68"/>
    </row>
    <row r="63" spans="2:26" s="60" customFormat="1" ht="12.75" customHeight="1" x14ac:dyDescent="0.2">
      <c r="B63" s="78"/>
      <c r="C63" s="78"/>
      <c r="D63" s="78"/>
      <c r="E63" s="78"/>
      <c r="F63" s="75"/>
      <c r="G63" s="78"/>
      <c r="H63" s="78"/>
      <c r="I63" s="78"/>
      <c r="J63" s="78"/>
      <c r="K63" s="78"/>
      <c r="L63" s="78"/>
      <c r="M63" s="50"/>
      <c r="N63" s="50"/>
      <c r="O63" s="78"/>
      <c r="P63" s="24"/>
      <c r="Q63" s="76"/>
      <c r="R63" s="91"/>
      <c r="S63" s="75"/>
      <c r="T63" s="88"/>
      <c r="U63" s="74"/>
      <c r="Z63" s="68"/>
    </row>
    <row r="64" spans="2:26" s="60" customFormat="1" ht="12.75" customHeight="1" x14ac:dyDescent="0.2">
      <c r="B64" s="78"/>
      <c r="C64" s="78"/>
      <c r="D64" s="78"/>
      <c r="E64" s="78"/>
      <c r="F64" s="75"/>
      <c r="G64" s="78"/>
      <c r="H64" s="78"/>
      <c r="I64" s="78"/>
      <c r="J64" s="78"/>
      <c r="K64" s="78"/>
      <c r="L64" s="78"/>
      <c r="M64" s="50"/>
      <c r="N64" s="50"/>
      <c r="O64" s="78"/>
      <c r="P64" s="24"/>
      <c r="Q64" s="76"/>
      <c r="R64" s="91"/>
      <c r="S64" s="75"/>
      <c r="T64" s="88"/>
      <c r="U64" s="74"/>
      <c r="Z64" s="68"/>
    </row>
    <row r="65" spans="2:26" s="60" customFormat="1" ht="12.75" customHeight="1" x14ac:dyDescent="0.2">
      <c r="B65" s="78"/>
      <c r="C65" s="78"/>
      <c r="D65" s="78"/>
      <c r="E65" s="78"/>
      <c r="F65" s="75"/>
      <c r="G65" s="78"/>
      <c r="H65" s="78"/>
      <c r="I65" s="78"/>
      <c r="J65" s="78"/>
      <c r="K65" s="78"/>
      <c r="L65" s="78"/>
      <c r="M65" s="50"/>
      <c r="N65" s="50"/>
      <c r="O65" s="78"/>
      <c r="P65" s="24"/>
      <c r="Q65" s="76"/>
      <c r="R65" s="91"/>
      <c r="S65" s="75"/>
      <c r="T65" s="88"/>
      <c r="U65" s="74"/>
      <c r="Z65" s="68"/>
    </row>
    <row r="66" spans="2:26" s="60" customFormat="1" ht="12.75" customHeight="1" x14ac:dyDescent="0.2">
      <c r="B66" s="78"/>
      <c r="C66" s="78"/>
      <c r="D66" s="78"/>
      <c r="E66" s="78"/>
      <c r="F66" s="75"/>
      <c r="G66" s="78"/>
      <c r="H66" s="78"/>
      <c r="I66" s="78"/>
      <c r="J66" s="78"/>
      <c r="K66" s="78"/>
      <c r="L66" s="78"/>
      <c r="M66" s="50"/>
      <c r="N66" s="50"/>
      <c r="O66" s="78"/>
      <c r="P66" s="24"/>
      <c r="Q66" s="76"/>
      <c r="R66" s="91"/>
      <c r="S66" s="75"/>
      <c r="T66" s="88"/>
      <c r="U66" s="74"/>
      <c r="Z66" s="68"/>
    </row>
    <row r="67" spans="2:26" s="60" customFormat="1" ht="12.75" customHeight="1" x14ac:dyDescent="0.2">
      <c r="B67" s="78"/>
      <c r="C67" s="78"/>
      <c r="D67" s="78"/>
      <c r="E67" s="78"/>
      <c r="F67" s="75"/>
      <c r="G67" s="78"/>
      <c r="H67" s="78"/>
      <c r="I67" s="78"/>
      <c r="J67" s="78"/>
      <c r="K67" s="78"/>
      <c r="L67" s="78"/>
      <c r="M67" s="50"/>
      <c r="N67" s="50"/>
      <c r="O67" s="78"/>
      <c r="P67" s="24"/>
      <c r="Q67" s="76"/>
      <c r="R67" s="91"/>
      <c r="S67" s="75"/>
      <c r="T67" s="88"/>
      <c r="U67" s="74"/>
      <c r="Z67" s="68"/>
    </row>
    <row r="68" spans="2:26" s="60" customFormat="1" ht="12.75" customHeight="1" x14ac:dyDescent="0.2">
      <c r="B68" s="75"/>
      <c r="C68" s="75"/>
      <c r="D68" s="75"/>
      <c r="E68" s="75"/>
      <c r="F68" s="75"/>
      <c r="G68" s="75"/>
      <c r="H68" s="75"/>
      <c r="I68" s="75"/>
      <c r="J68" s="75"/>
      <c r="K68" s="75"/>
      <c r="L68" s="75"/>
      <c r="M68" s="82"/>
      <c r="N68" s="82"/>
      <c r="O68" s="75"/>
      <c r="P68" s="24"/>
      <c r="Q68" s="76"/>
      <c r="R68" s="91"/>
      <c r="S68" s="75"/>
      <c r="T68" s="88"/>
      <c r="U68" s="74"/>
      <c r="Z68" s="68"/>
    </row>
    <row r="69" spans="2:26" s="60" customFormat="1" ht="12.75" customHeight="1" x14ac:dyDescent="0.2">
      <c r="B69" s="27"/>
      <c r="C69" s="27"/>
      <c r="D69" s="27"/>
      <c r="E69" s="75"/>
      <c r="F69" s="75"/>
      <c r="G69" s="75"/>
      <c r="H69" s="75"/>
      <c r="I69" s="27"/>
      <c r="J69" s="75"/>
      <c r="K69" s="75"/>
      <c r="L69" s="75"/>
      <c r="M69" s="82"/>
      <c r="N69" s="82"/>
      <c r="O69" s="82"/>
      <c r="P69" s="75"/>
      <c r="Q69" s="76"/>
      <c r="R69" s="73"/>
      <c r="S69" s="75"/>
      <c r="T69" s="25"/>
      <c r="U69" s="74"/>
      <c r="Z69" s="68"/>
    </row>
    <row r="70" spans="2:26" s="60" customFormat="1" ht="12.75" customHeight="1" x14ac:dyDescent="0.2">
      <c r="B70" s="27"/>
      <c r="C70" s="27"/>
      <c r="D70" s="27"/>
      <c r="E70" s="75"/>
      <c r="F70" s="75"/>
      <c r="G70" s="75"/>
      <c r="H70" s="75"/>
      <c r="I70" s="27"/>
      <c r="J70" s="75"/>
      <c r="K70" s="75"/>
      <c r="L70" s="75"/>
      <c r="M70" s="82"/>
      <c r="N70" s="82"/>
      <c r="O70" s="82"/>
      <c r="P70" s="75"/>
      <c r="Q70" s="76"/>
      <c r="R70" s="73"/>
      <c r="S70" s="75"/>
      <c r="T70" s="25"/>
      <c r="U70" s="74"/>
      <c r="Z70" s="68"/>
    </row>
    <row r="71" spans="2:26" s="60" customFormat="1" ht="12.75" customHeight="1" x14ac:dyDescent="0.2">
      <c r="B71" s="27"/>
      <c r="C71" s="27"/>
      <c r="D71" s="27"/>
      <c r="E71" s="75"/>
      <c r="F71" s="75"/>
      <c r="G71" s="75"/>
      <c r="H71" s="75"/>
      <c r="I71" s="27"/>
      <c r="J71" s="75"/>
      <c r="K71" s="75"/>
      <c r="L71" s="75"/>
      <c r="M71" s="82"/>
      <c r="N71" s="82"/>
      <c r="O71" s="82"/>
      <c r="P71" s="75"/>
      <c r="Q71" s="76"/>
      <c r="R71" s="73"/>
      <c r="S71" s="75"/>
      <c r="T71" s="25"/>
      <c r="U71" s="74"/>
      <c r="Z71" s="68"/>
    </row>
    <row r="72" spans="2:26" s="60" customFormat="1" ht="12.75" customHeight="1" x14ac:dyDescent="0.2">
      <c r="B72" s="32"/>
      <c r="C72" s="32"/>
      <c r="D72" s="32"/>
      <c r="E72" s="78"/>
      <c r="F72" s="78"/>
      <c r="G72" s="78"/>
      <c r="H72" s="78"/>
      <c r="I72" s="32"/>
      <c r="J72" s="78"/>
      <c r="K72" s="78"/>
      <c r="L72" s="78"/>
      <c r="M72" s="50"/>
      <c r="N72" s="50"/>
      <c r="O72" s="50"/>
      <c r="P72" s="75"/>
      <c r="Q72" s="76"/>
      <c r="R72" s="91"/>
      <c r="S72" s="75"/>
      <c r="T72" s="25"/>
      <c r="U72" s="74"/>
      <c r="Z72" s="68"/>
    </row>
    <row r="73" spans="2:26" s="60" customFormat="1" ht="12.75" customHeight="1" x14ac:dyDescent="0.2">
      <c r="B73" s="32"/>
      <c r="C73" s="32"/>
      <c r="D73" s="32"/>
      <c r="E73" s="78"/>
      <c r="F73" s="78"/>
      <c r="G73" s="78"/>
      <c r="H73" s="78"/>
      <c r="I73" s="32"/>
      <c r="J73" s="78"/>
      <c r="K73" s="78"/>
      <c r="L73" s="78"/>
      <c r="M73" s="50"/>
      <c r="N73" s="50"/>
      <c r="O73" s="50"/>
      <c r="P73" s="75"/>
      <c r="Q73" s="76"/>
      <c r="R73" s="91"/>
      <c r="S73" s="75"/>
      <c r="T73" s="25"/>
      <c r="U73" s="74"/>
      <c r="Z73" s="68"/>
    </row>
    <row r="74" spans="2:26" s="60" customFormat="1" ht="12.75" customHeight="1" x14ac:dyDescent="0.2">
      <c r="B74" s="27"/>
      <c r="C74" s="27"/>
      <c r="D74" s="27"/>
      <c r="E74" s="75"/>
      <c r="F74" s="75"/>
      <c r="G74" s="75"/>
      <c r="H74" s="75"/>
      <c r="I74" s="27"/>
      <c r="J74" s="75"/>
      <c r="K74" s="75"/>
      <c r="L74" s="75"/>
      <c r="M74" s="82"/>
      <c r="N74" s="82"/>
      <c r="O74" s="82"/>
      <c r="P74" s="75"/>
      <c r="Q74" s="76"/>
      <c r="R74" s="73"/>
      <c r="S74" s="75"/>
      <c r="T74" s="25"/>
      <c r="U74" s="74"/>
      <c r="Z74" s="68"/>
    </row>
    <row r="75" spans="2:26" s="60" customFormat="1" ht="12.75" customHeight="1" x14ac:dyDescent="0.2">
      <c r="B75" s="27"/>
      <c r="C75" s="27"/>
      <c r="D75" s="27"/>
      <c r="E75" s="75"/>
      <c r="F75" s="75"/>
      <c r="G75" s="75"/>
      <c r="H75" s="75"/>
      <c r="I75" s="27"/>
      <c r="J75" s="75"/>
      <c r="K75" s="75"/>
      <c r="L75" s="75"/>
      <c r="M75" s="82"/>
      <c r="N75" s="82"/>
      <c r="O75" s="82"/>
      <c r="P75" s="75"/>
      <c r="Q75" s="76"/>
      <c r="R75" s="73">
        <f t="shared" ref="R75" si="3">SUM(B75:L75)</f>
        <v>0</v>
      </c>
      <c r="S75" s="75"/>
      <c r="T75" s="25"/>
      <c r="U75" s="74"/>
      <c r="Z75" s="68"/>
    </row>
  </sheetData>
  <mergeCells count="23">
    <mergeCell ref="T1:T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B1:L2"/>
    <mergeCell ref="M1:O2"/>
    <mergeCell ref="P1:P4"/>
    <mergeCell ref="Q1:Q2"/>
    <mergeCell ref="R1:R2"/>
    <mergeCell ref="S1:S4"/>
    <mergeCell ref="Q3:Q4"/>
    <mergeCell ref="R3:R4"/>
    <mergeCell ref="K3:K4"/>
    <mergeCell ref="L3:L4"/>
    <mergeCell ref="M3:M4"/>
    <mergeCell ref="N3:N4"/>
    <mergeCell ref="O3:O4"/>
  </mergeCells>
  <pageMargins left="0.75" right="0.75" top="1" bottom="1" header="0.5" footer="0.5"/>
  <pageSetup paperSize="17" scale="5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75"/>
  <sheetViews>
    <sheetView topLeftCell="A4" zoomScale="90" zoomScaleNormal="90" workbookViewId="0">
      <selection activeCell="C10" sqref="C10"/>
    </sheetView>
  </sheetViews>
  <sheetFormatPr defaultRowHeight="12.75" x14ac:dyDescent="0.2"/>
  <cols>
    <col min="1" max="1" width="30.7109375" style="38" customWidth="1"/>
    <col min="2" max="4" width="10.7109375" style="38" customWidth="1"/>
    <col min="5" max="5" width="7.7109375" style="38" customWidth="1"/>
    <col min="6" max="6" width="15.7109375" style="38" customWidth="1"/>
    <col min="7" max="9" width="12.7109375" style="38" customWidth="1"/>
    <col min="10" max="10" width="15.7109375" style="38" customWidth="1"/>
    <col min="11" max="223" width="8.85546875" style="38"/>
    <col min="224" max="225" width="10.7109375" style="38" customWidth="1"/>
    <col min="226" max="226" width="26.42578125" style="38" customWidth="1"/>
    <col min="227" max="228" width="16.7109375" style="38" customWidth="1"/>
    <col min="229" max="229" width="8.7109375" style="38" customWidth="1"/>
    <col min="230" max="254" width="8.42578125" style="38" customWidth="1"/>
    <col min="255" max="479" width="8.85546875" style="38"/>
    <col min="480" max="481" width="10.7109375" style="38" customWidth="1"/>
    <col min="482" max="482" width="26.42578125" style="38" customWidth="1"/>
    <col min="483" max="484" width="16.7109375" style="38" customWidth="1"/>
    <col min="485" max="485" width="8.7109375" style="38" customWidth="1"/>
    <col min="486" max="510" width="8.42578125" style="38" customWidth="1"/>
    <col min="511" max="735" width="8.85546875" style="38"/>
    <col min="736" max="737" width="10.7109375" style="38" customWidth="1"/>
    <col min="738" max="738" width="26.42578125" style="38" customWidth="1"/>
    <col min="739" max="740" width="16.7109375" style="38" customWidth="1"/>
    <col min="741" max="741" width="8.7109375" style="38" customWidth="1"/>
    <col min="742" max="766" width="8.42578125" style="38" customWidth="1"/>
    <col min="767" max="991" width="8.85546875" style="38"/>
    <col min="992" max="993" width="10.7109375" style="38" customWidth="1"/>
    <col min="994" max="994" width="26.42578125" style="38" customWidth="1"/>
    <col min="995" max="996" width="16.7109375" style="38" customWidth="1"/>
    <col min="997" max="997" width="8.7109375" style="38" customWidth="1"/>
    <col min="998" max="1022" width="8.42578125" style="38" customWidth="1"/>
    <col min="1023" max="1247" width="8.85546875" style="38"/>
    <col min="1248" max="1249" width="10.7109375" style="38" customWidth="1"/>
    <col min="1250" max="1250" width="26.42578125" style="38" customWidth="1"/>
    <col min="1251" max="1252" width="16.7109375" style="38" customWidth="1"/>
    <col min="1253" max="1253" width="8.7109375" style="38" customWidth="1"/>
    <col min="1254" max="1278" width="8.42578125" style="38" customWidth="1"/>
    <col min="1279" max="1503" width="8.85546875" style="38"/>
    <col min="1504" max="1505" width="10.7109375" style="38" customWidth="1"/>
    <col min="1506" max="1506" width="26.42578125" style="38" customWidth="1"/>
    <col min="1507" max="1508" width="16.7109375" style="38" customWidth="1"/>
    <col min="1509" max="1509" width="8.7109375" style="38" customWidth="1"/>
    <col min="1510" max="1534" width="8.42578125" style="38" customWidth="1"/>
    <col min="1535" max="1759" width="8.85546875" style="38"/>
    <col min="1760" max="1761" width="10.7109375" style="38" customWidth="1"/>
    <col min="1762" max="1762" width="26.42578125" style="38" customWidth="1"/>
    <col min="1763" max="1764" width="16.7109375" style="38" customWidth="1"/>
    <col min="1765" max="1765" width="8.7109375" style="38" customWidth="1"/>
    <col min="1766" max="1790" width="8.42578125" style="38" customWidth="1"/>
    <col min="1791" max="2015" width="8.85546875" style="38"/>
    <col min="2016" max="2017" width="10.7109375" style="38" customWidth="1"/>
    <col min="2018" max="2018" width="26.42578125" style="38" customWidth="1"/>
    <col min="2019" max="2020" width="16.7109375" style="38" customWidth="1"/>
    <col min="2021" max="2021" width="8.7109375" style="38" customWidth="1"/>
    <col min="2022" max="2046" width="8.42578125" style="38" customWidth="1"/>
    <col min="2047" max="2271" width="8.85546875" style="38"/>
    <col min="2272" max="2273" width="10.7109375" style="38" customWidth="1"/>
    <col min="2274" max="2274" width="26.42578125" style="38" customWidth="1"/>
    <col min="2275" max="2276" width="16.7109375" style="38" customWidth="1"/>
    <col min="2277" max="2277" width="8.7109375" style="38" customWidth="1"/>
    <col min="2278" max="2302" width="8.42578125" style="38" customWidth="1"/>
    <col min="2303" max="2527" width="8.85546875" style="38"/>
    <col min="2528" max="2529" width="10.7109375" style="38" customWidth="1"/>
    <col min="2530" max="2530" width="26.42578125" style="38" customWidth="1"/>
    <col min="2531" max="2532" width="16.7109375" style="38" customWidth="1"/>
    <col min="2533" max="2533" width="8.7109375" style="38" customWidth="1"/>
    <col min="2534" max="2558" width="8.42578125" style="38" customWidth="1"/>
    <col min="2559" max="2783" width="8.85546875" style="38"/>
    <col min="2784" max="2785" width="10.7109375" style="38" customWidth="1"/>
    <col min="2786" max="2786" width="26.42578125" style="38" customWidth="1"/>
    <col min="2787" max="2788" width="16.7109375" style="38" customWidth="1"/>
    <col min="2789" max="2789" width="8.7109375" style="38" customWidth="1"/>
    <col min="2790" max="2814" width="8.42578125" style="38" customWidth="1"/>
    <col min="2815" max="3039" width="8.85546875" style="38"/>
    <col min="3040" max="3041" width="10.7109375" style="38" customWidth="1"/>
    <col min="3042" max="3042" width="26.42578125" style="38" customWidth="1"/>
    <col min="3043" max="3044" width="16.7109375" style="38" customWidth="1"/>
    <col min="3045" max="3045" width="8.7109375" style="38" customWidth="1"/>
    <col min="3046" max="3070" width="8.42578125" style="38" customWidth="1"/>
    <col min="3071" max="3295" width="8.85546875" style="38"/>
    <col min="3296" max="3297" width="10.7109375" style="38" customWidth="1"/>
    <col min="3298" max="3298" width="26.42578125" style="38" customWidth="1"/>
    <col min="3299" max="3300" width="16.7109375" style="38" customWidth="1"/>
    <col min="3301" max="3301" width="8.7109375" style="38" customWidth="1"/>
    <col min="3302" max="3326" width="8.42578125" style="38" customWidth="1"/>
    <col min="3327" max="3551" width="8.85546875" style="38"/>
    <col min="3552" max="3553" width="10.7109375" style="38" customWidth="1"/>
    <col min="3554" max="3554" width="26.42578125" style="38" customWidth="1"/>
    <col min="3555" max="3556" width="16.7109375" style="38" customWidth="1"/>
    <col min="3557" max="3557" width="8.7109375" style="38" customWidth="1"/>
    <col min="3558" max="3582" width="8.42578125" style="38" customWidth="1"/>
    <col min="3583" max="3807" width="8.85546875" style="38"/>
    <col min="3808" max="3809" width="10.7109375" style="38" customWidth="1"/>
    <col min="3810" max="3810" width="26.42578125" style="38" customWidth="1"/>
    <col min="3811" max="3812" width="16.7109375" style="38" customWidth="1"/>
    <col min="3813" max="3813" width="8.7109375" style="38" customWidth="1"/>
    <col min="3814" max="3838" width="8.42578125" style="38" customWidth="1"/>
    <col min="3839" max="4063" width="8.85546875" style="38"/>
    <col min="4064" max="4065" width="10.7109375" style="38" customWidth="1"/>
    <col min="4066" max="4066" width="26.42578125" style="38" customWidth="1"/>
    <col min="4067" max="4068" width="16.7109375" style="38" customWidth="1"/>
    <col min="4069" max="4069" width="8.7109375" style="38" customWidth="1"/>
    <col min="4070" max="4094" width="8.42578125" style="38" customWidth="1"/>
    <col min="4095" max="4319" width="8.85546875" style="38"/>
    <col min="4320" max="4321" width="10.7109375" style="38" customWidth="1"/>
    <col min="4322" max="4322" width="26.42578125" style="38" customWidth="1"/>
    <col min="4323" max="4324" width="16.7109375" style="38" customWidth="1"/>
    <col min="4325" max="4325" width="8.7109375" style="38" customWidth="1"/>
    <col min="4326" max="4350" width="8.42578125" style="38" customWidth="1"/>
    <col min="4351" max="4575" width="8.85546875" style="38"/>
    <col min="4576" max="4577" width="10.7109375" style="38" customWidth="1"/>
    <col min="4578" max="4578" width="26.42578125" style="38" customWidth="1"/>
    <col min="4579" max="4580" width="16.7109375" style="38" customWidth="1"/>
    <col min="4581" max="4581" width="8.7109375" style="38" customWidth="1"/>
    <col min="4582" max="4606" width="8.42578125" style="38" customWidth="1"/>
    <col min="4607" max="4831" width="8.85546875" style="38"/>
    <col min="4832" max="4833" width="10.7109375" style="38" customWidth="1"/>
    <col min="4834" max="4834" width="26.42578125" style="38" customWidth="1"/>
    <col min="4835" max="4836" width="16.7109375" style="38" customWidth="1"/>
    <col min="4837" max="4837" width="8.7109375" style="38" customWidth="1"/>
    <col min="4838" max="4862" width="8.42578125" style="38" customWidth="1"/>
    <col min="4863" max="5087" width="8.85546875" style="38"/>
    <col min="5088" max="5089" width="10.7109375" style="38" customWidth="1"/>
    <col min="5090" max="5090" width="26.42578125" style="38" customWidth="1"/>
    <col min="5091" max="5092" width="16.7109375" style="38" customWidth="1"/>
    <col min="5093" max="5093" width="8.7109375" style="38" customWidth="1"/>
    <col min="5094" max="5118" width="8.42578125" style="38" customWidth="1"/>
    <col min="5119" max="5343" width="8.85546875" style="38"/>
    <col min="5344" max="5345" width="10.7109375" style="38" customWidth="1"/>
    <col min="5346" max="5346" width="26.42578125" style="38" customWidth="1"/>
    <col min="5347" max="5348" width="16.7109375" style="38" customWidth="1"/>
    <col min="5349" max="5349" width="8.7109375" style="38" customWidth="1"/>
    <col min="5350" max="5374" width="8.42578125" style="38" customWidth="1"/>
    <col min="5375" max="5599" width="8.85546875" style="38"/>
    <col min="5600" max="5601" width="10.7109375" style="38" customWidth="1"/>
    <col min="5602" max="5602" width="26.42578125" style="38" customWidth="1"/>
    <col min="5603" max="5604" width="16.7109375" style="38" customWidth="1"/>
    <col min="5605" max="5605" width="8.7109375" style="38" customWidth="1"/>
    <col min="5606" max="5630" width="8.42578125" style="38" customWidth="1"/>
    <col min="5631" max="5855" width="8.85546875" style="38"/>
    <col min="5856" max="5857" width="10.7109375" style="38" customWidth="1"/>
    <col min="5858" max="5858" width="26.42578125" style="38" customWidth="1"/>
    <col min="5859" max="5860" width="16.7109375" style="38" customWidth="1"/>
    <col min="5861" max="5861" width="8.7109375" style="38" customWidth="1"/>
    <col min="5862" max="5886" width="8.42578125" style="38" customWidth="1"/>
    <col min="5887" max="6111" width="8.85546875" style="38"/>
    <col min="6112" max="6113" width="10.7109375" style="38" customWidth="1"/>
    <col min="6114" max="6114" width="26.42578125" style="38" customWidth="1"/>
    <col min="6115" max="6116" width="16.7109375" style="38" customWidth="1"/>
    <col min="6117" max="6117" width="8.7109375" style="38" customWidth="1"/>
    <col min="6118" max="6142" width="8.42578125" style="38" customWidth="1"/>
    <col min="6143" max="6367" width="8.85546875" style="38"/>
    <col min="6368" max="6369" width="10.7109375" style="38" customWidth="1"/>
    <col min="6370" max="6370" width="26.42578125" style="38" customWidth="1"/>
    <col min="6371" max="6372" width="16.7109375" style="38" customWidth="1"/>
    <col min="6373" max="6373" width="8.7109375" style="38" customWidth="1"/>
    <col min="6374" max="6398" width="8.42578125" style="38" customWidth="1"/>
    <col min="6399" max="6623" width="8.85546875" style="38"/>
    <col min="6624" max="6625" width="10.7109375" style="38" customWidth="1"/>
    <col min="6626" max="6626" width="26.42578125" style="38" customWidth="1"/>
    <col min="6627" max="6628" width="16.7109375" style="38" customWidth="1"/>
    <col min="6629" max="6629" width="8.7109375" style="38" customWidth="1"/>
    <col min="6630" max="6654" width="8.42578125" style="38" customWidth="1"/>
    <col min="6655" max="6879" width="8.85546875" style="38"/>
    <col min="6880" max="6881" width="10.7109375" style="38" customWidth="1"/>
    <col min="6882" max="6882" width="26.42578125" style="38" customWidth="1"/>
    <col min="6883" max="6884" width="16.7109375" style="38" customWidth="1"/>
    <col min="6885" max="6885" width="8.7109375" style="38" customWidth="1"/>
    <col min="6886" max="6910" width="8.42578125" style="38" customWidth="1"/>
    <col min="6911" max="7135" width="8.85546875" style="38"/>
    <col min="7136" max="7137" width="10.7109375" style="38" customWidth="1"/>
    <col min="7138" max="7138" width="26.42578125" style="38" customWidth="1"/>
    <col min="7139" max="7140" width="16.7109375" style="38" customWidth="1"/>
    <col min="7141" max="7141" width="8.7109375" style="38" customWidth="1"/>
    <col min="7142" max="7166" width="8.42578125" style="38" customWidth="1"/>
    <col min="7167" max="7391" width="8.85546875" style="38"/>
    <col min="7392" max="7393" width="10.7109375" style="38" customWidth="1"/>
    <col min="7394" max="7394" width="26.42578125" style="38" customWidth="1"/>
    <col min="7395" max="7396" width="16.7109375" style="38" customWidth="1"/>
    <col min="7397" max="7397" width="8.7109375" style="38" customWidth="1"/>
    <col min="7398" max="7422" width="8.42578125" style="38" customWidth="1"/>
    <col min="7423" max="7647" width="8.85546875" style="38"/>
    <col min="7648" max="7649" width="10.7109375" style="38" customWidth="1"/>
    <col min="7650" max="7650" width="26.42578125" style="38" customWidth="1"/>
    <col min="7651" max="7652" width="16.7109375" style="38" customWidth="1"/>
    <col min="7653" max="7653" width="8.7109375" style="38" customWidth="1"/>
    <col min="7654" max="7678" width="8.42578125" style="38" customWidth="1"/>
    <col min="7679" max="7903" width="8.85546875" style="38"/>
    <col min="7904" max="7905" width="10.7109375" style="38" customWidth="1"/>
    <col min="7906" max="7906" width="26.42578125" style="38" customWidth="1"/>
    <col min="7907" max="7908" width="16.7109375" style="38" customWidth="1"/>
    <col min="7909" max="7909" width="8.7109375" style="38" customWidth="1"/>
    <col min="7910" max="7934" width="8.42578125" style="38" customWidth="1"/>
    <col min="7935" max="8159" width="8.85546875" style="38"/>
    <col min="8160" max="8161" width="10.7109375" style="38" customWidth="1"/>
    <col min="8162" max="8162" width="26.42578125" style="38" customWidth="1"/>
    <col min="8163" max="8164" width="16.7109375" style="38" customWidth="1"/>
    <col min="8165" max="8165" width="8.7109375" style="38" customWidth="1"/>
    <col min="8166" max="8190" width="8.42578125" style="38" customWidth="1"/>
    <col min="8191" max="8415" width="8.85546875" style="38"/>
    <col min="8416" max="8417" width="10.7109375" style="38" customWidth="1"/>
    <col min="8418" max="8418" width="26.42578125" style="38" customWidth="1"/>
    <col min="8419" max="8420" width="16.7109375" style="38" customWidth="1"/>
    <col min="8421" max="8421" width="8.7109375" style="38" customWidth="1"/>
    <col min="8422" max="8446" width="8.42578125" style="38" customWidth="1"/>
    <col min="8447" max="8671" width="8.85546875" style="38"/>
    <col min="8672" max="8673" width="10.7109375" style="38" customWidth="1"/>
    <col min="8674" max="8674" width="26.42578125" style="38" customWidth="1"/>
    <col min="8675" max="8676" width="16.7109375" style="38" customWidth="1"/>
    <col min="8677" max="8677" width="8.7109375" style="38" customWidth="1"/>
    <col min="8678" max="8702" width="8.42578125" style="38" customWidth="1"/>
    <col min="8703" max="8927" width="8.85546875" style="38"/>
    <col min="8928" max="8929" width="10.7109375" style="38" customWidth="1"/>
    <col min="8930" max="8930" width="26.42578125" style="38" customWidth="1"/>
    <col min="8931" max="8932" width="16.7109375" style="38" customWidth="1"/>
    <col min="8933" max="8933" width="8.7109375" style="38" customWidth="1"/>
    <col min="8934" max="8958" width="8.42578125" style="38" customWidth="1"/>
    <col min="8959" max="9183" width="8.85546875" style="38"/>
    <col min="9184" max="9185" width="10.7109375" style="38" customWidth="1"/>
    <col min="9186" max="9186" width="26.42578125" style="38" customWidth="1"/>
    <col min="9187" max="9188" width="16.7109375" style="38" customWidth="1"/>
    <col min="9189" max="9189" width="8.7109375" style="38" customWidth="1"/>
    <col min="9190" max="9214" width="8.42578125" style="38" customWidth="1"/>
    <col min="9215" max="9439" width="8.85546875" style="38"/>
    <col min="9440" max="9441" width="10.7109375" style="38" customWidth="1"/>
    <col min="9442" max="9442" width="26.42578125" style="38" customWidth="1"/>
    <col min="9443" max="9444" width="16.7109375" style="38" customWidth="1"/>
    <col min="9445" max="9445" width="8.7109375" style="38" customWidth="1"/>
    <col min="9446" max="9470" width="8.42578125" style="38" customWidth="1"/>
    <col min="9471" max="9695" width="8.85546875" style="38"/>
    <col min="9696" max="9697" width="10.7109375" style="38" customWidth="1"/>
    <col min="9698" max="9698" width="26.42578125" style="38" customWidth="1"/>
    <col min="9699" max="9700" width="16.7109375" style="38" customWidth="1"/>
    <col min="9701" max="9701" width="8.7109375" style="38" customWidth="1"/>
    <col min="9702" max="9726" width="8.42578125" style="38" customWidth="1"/>
    <col min="9727" max="9951" width="8.85546875" style="38"/>
    <col min="9952" max="9953" width="10.7109375" style="38" customWidth="1"/>
    <col min="9954" max="9954" width="26.42578125" style="38" customWidth="1"/>
    <col min="9955" max="9956" width="16.7109375" style="38" customWidth="1"/>
    <col min="9957" max="9957" width="8.7109375" style="38" customWidth="1"/>
    <col min="9958" max="9982" width="8.42578125" style="38" customWidth="1"/>
    <col min="9983" max="10207" width="8.85546875" style="38"/>
    <col min="10208" max="10209" width="10.7109375" style="38" customWidth="1"/>
    <col min="10210" max="10210" width="26.42578125" style="38" customWidth="1"/>
    <col min="10211" max="10212" width="16.7109375" style="38" customWidth="1"/>
    <col min="10213" max="10213" width="8.7109375" style="38" customWidth="1"/>
    <col min="10214" max="10238" width="8.42578125" style="38" customWidth="1"/>
    <col min="10239" max="10463" width="8.85546875" style="38"/>
    <col min="10464" max="10465" width="10.7109375" style="38" customWidth="1"/>
    <col min="10466" max="10466" width="26.42578125" style="38" customWidth="1"/>
    <col min="10467" max="10468" width="16.7109375" style="38" customWidth="1"/>
    <col min="10469" max="10469" width="8.7109375" style="38" customWidth="1"/>
    <col min="10470" max="10494" width="8.42578125" style="38" customWidth="1"/>
    <col min="10495" max="10719" width="8.85546875" style="38"/>
    <col min="10720" max="10721" width="10.7109375" style="38" customWidth="1"/>
    <col min="10722" max="10722" width="26.42578125" style="38" customWidth="1"/>
    <col min="10723" max="10724" width="16.7109375" style="38" customWidth="1"/>
    <col min="10725" max="10725" width="8.7109375" style="38" customWidth="1"/>
    <col min="10726" max="10750" width="8.42578125" style="38" customWidth="1"/>
    <col min="10751" max="10975" width="8.85546875" style="38"/>
    <col min="10976" max="10977" width="10.7109375" style="38" customWidth="1"/>
    <col min="10978" max="10978" width="26.42578125" style="38" customWidth="1"/>
    <col min="10979" max="10980" width="16.7109375" style="38" customWidth="1"/>
    <col min="10981" max="10981" width="8.7109375" style="38" customWidth="1"/>
    <col min="10982" max="11006" width="8.42578125" style="38" customWidth="1"/>
    <col min="11007" max="11231" width="8.85546875" style="38"/>
    <col min="11232" max="11233" width="10.7109375" style="38" customWidth="1"/>
    <col min="11234" max="11234" width="26.42578125" style="38" customWidth="1"/>
    <col min="11235" max="11236" width="16.7109375" style="38" customWidth="1"/>
    <col min="11237" max="11237" width="8.7109375" style="38" customWidth="1"/>
    <col min="11238" max="11262" width="8.42578125" style="38" customWidth="1"/>
    <col min="11263" max="11487" width="8.85546875" style="38"/>
    <col min="11488" max="11489" width="10.7109375" style="38" customWidth="1"/>
    <col min="11490" max="11490" width="26.42578125" style="38" customWidth="1"/>
    <col min="11491" max="11492" width="16.7109375" style="38" customWidth="1"/>
    <col min="11493" max="11493" width="8.7109375" style="38" customWidth="1"/>
    <col min="11494" max="11518" width="8.42578125" style="38" customWidth="1"/>
    <col min="11519" max="11743" width="8.85546875" style="38"/>
    <col min="11744" max="11745" width="10.7109375" style="38" customWidth="1"/>
    <col min="11746" max="11746" width="26.42578125" style="38" customWidth="1"/>
    <col min="11747" max="11748" width="16.7109375" style="38" customWidth="1"/>
    <col min="11749" max="11749" width="8.7109375" style="38" customWidth="1"/>
    <col min="11750" max="11774" width="8.42578125" style="38" customWidth="1"/>
    <col min="11775" max="11999" width="8.85546875" style="38"/>
    <col min="12000" max="12001" width="10.7109375" style="38" customWidth="1"/>
    <col min="12002" max="12002" width="26.42578125" style="38" customWidth="1"/>
    <col min="12003" max="12004" width="16.7109375" style="38" customWidth="1"/>
    <col min="12005" max="12005" width="8.7109375" style="38" customWidth="1"/>
    <col min="12006" max="12030" width="8.42578125" style="38" customWidth="1"/>
    <col min="12031" max="12255" width="8.85546875" style="38"/>
    <col min="12256" max="12257" width="10.7109375" style="38" customWidth="1"/>
    <col min="12258" max="12258" width="26.42578125" style="38" customWidth="1"/>
    <col min="12259" max="12260" width="16.7109375" style="38" customWidth="1"/>
    <col min="12261" max="12261" width="8.7109375" style="38" customWidth="1"/>
    <col min="12262" max="12286" width="8.42578125" style="38" customWidth="1"/>
    <col min="12287" max="12511" width="8.85546875" style="38"/>
    <col min="12512" max="12513" width="10.7109375" style="38" customWidth="1"/>
    <col min="12514" max="12514" width="26.42578125" style="38" customWidth="1"/>
    <col min="12515" max="12516" width="16.7109375" style="38" customWidth="1"/>
    <col min="12517" max="12517" width="8.7109375" style="38" customWidth="1"/>
    <col min="12518" max="12542" width="8.42578125" style="38" customWidth="1"/>
    <col min="12543" max="12767" width="8.85546875" style="38"/>
    <col min="12768" max="12769" width="10.7109375" style="38" customWidth="1"/>
    <col min="12770" max="12770" width="26.42578125" style="38" customWidth="1"/>
    <col min="12771" max="12772" width="16.7109375" style="38" customWidth="1"/>
    <col min="12773" max="12773" width="8.7109375" style="38" customWidth="1"/>
    <col min="12774" max="12798" width="8.42578125" style="38" customWidth="1"/>
    <col min="12799" max="13023" width="8.85546875" style="38"/>
    <col min="13024" max="13025" width="10.7109375" style="38" customWidth="1"/>
    <col min="13026" max="13026" width="26.42578125" style="38" customWidth="1"/>
    <col min="13027" max="13028" width="16.7109375" style="38" customWidth="1"/>
    <col min="13029" max="13029" width="8.7109375" style="38" customWidth="1"/>
    <col min="13030" max="13054" width="8.42578125" style="38" customWidth="1"/>
    <col min="13055" max="13279" width="8.85546875" style="38"/>
    <col min="13280" max="13281" width="10.7109375" style="38" customWidth="1"/>
    <col min="13282" max="13282" width="26.42578125" style="38" customWidth="1"/>
    <col min="13283" max="13284" width="16.7109375" style="38" customWidth="1"/>
    <col min="13285" max="13285" width="8.7109375" style="38" customWidth="1"/>
    <col min="13286" max="13310" width="8.42578125" style="38" customWidth="1"/>
    <col min="13311" max="13535" width="8.85546875" style="38"/>
    <col min="13536" max="13537" width="10.7109375" style="38" customWidth="1"/>
    <col min="13538" max="13538" width="26.42578125" style="38" customWidth="1"/>
    <col min="13539" max="13540" width="16.7109375" style="38" customWidth="1"/>
    <col min="13541" max="13541" width="8.7109375" style="38" customWidth="1"/>
    <col min="13542" max="13566" width="8.42578125" style="38" customWidth="1"/>
    <col min="13567" max="13791" width="8.85546875" style="38"/>
    <col min="13792" max="13793" width="10.7109375" style="38" customWidth="1"/>
    <col min="13794" max="13794" width="26.42578125" style="38" customWidth="1"/>
    <col min="13795" max="13796" width="16.7109375" style="38" customWidth="1"/>
    <col min="13797" max="13797" width="8.7109375" style="38" customWidth="1"/>
    <col min="13798" max="13822" width="8.42578125" style="38" customWidth="1"/>
    <col min="13823" max="14047" width="8.85546875" style="38"/>
    <col min="14048" max="14049" width="10.7109375" style="38" customWidth="1"/>
    <col min="14050" max="14050" width="26.42578125" style="38" customWidth="1"/>
    <col min="14051" max="14052" width="16.7109375" style="38" customWidth="1"/>
    <col min="14053" max="14053" width="8.7109375" style="38" customWidth="1"/>
    <col min="14054" max="14078" width="8.42578125" style="38" customWidth="1"/>
    <col min="14079" max="14303" width="8.85546875" style="38"/>
    <col min="14304" max="14305" width="10.7109375" style="38" customWidth="1"/>
    <col min="14306" max="14306" width="26.42578125" style="38" customWidth="1"/>
    <col min="14307" max="14308" width="16.7109375" style="38" customWidth="1"/>
    <col min="14309" max="14309" width="8.7109375" style="38" customWidth="1"/>
    <col min="14310" max="14334" width="8.42578125" style="38" customWidth="1"/>
    <col min="14335" max="14559" width="8.85546875" style="38"/>
    <col min="14560" max="14561" width="10.7109375" style="38" customWidth="1"/>
    <col min="14562" max="14562" width="26.42578125" style="38" customWidth="1"/>
    <col min="14563" max="14564" width="16.7109375" style="38" customWidth="1"/>
    <col min="14565" max="14565" width="8.7109375" style="38" customWidth="1"/>
    <col min="14566" max="14590" width="8.42578125" style="38" customWidth="1"/>
    <col min="14591" max="14815" width="8.85546875" style="38"/>
    <col min="14816" max="14817" width="10.7109375" style="38" customWidth="1"/>
    <col min="14818" max="14818" width="26.42578125" style="38" customWidth="1"/>
    <col min="14819" max="14820" width="16.7109375" style="38" customWidth="1"/>
    <col min="14821" max="14821" width="8.7109375" style="38" customWidth="1"/>
    <col min="14822" max="14846" width="8.42578125" style="38" customWidth="1"/>
    <col min="14847" max="15071" width="8.85546875" style="38"/>
    <col min="15072" max="15073" width="10.7109375" style="38" customWidth="1"/>
    <col min="15074" max="15074" width="26.42578125" style="38" customWidth="1"/>
    <col min="15075" max="15076" width="16.7109375" style="38" customWidth="1"/>
    <col min="15077" max="15077" width="8.7109375" style="38" customWidth="1"/>
    <col min="15078" max="15102" width="8.42578125" style="38" customWidth="1"/>
    <col min="15103" max="15327" width="8.85546875" style="38"/>
    <col min="15328" max="15329" width="10.7109375" style="38" customWidth="1"/>
    <col min="15330" max="15330" width="26.42578125" style="38" customWidth="1"/>
    <col min="15331" max="15332" width="16.7109375" style="38" customWidth="1"/>
    <col min="15333" max="15333" width="8.7109375" style="38" customWidth="1"/>
    <col min="15334" max="15358" width="8.42578125" style="38" customWidth="1"/>
    <col min="15359" max="15583" width="8.85546875" style="38"/>
    <col min="15584" max="15585" width="10.7109375" style="38" customWidth="1"/>
    <col min="15586" max="15586" width="26.42578125" style="38" customWidth="1"/>
    <col min="15587" max="15588" width="16.7109375" style="38" customWidth="1"/>
    <col min="15589" max="15589" width="8.7109375" style="38" customWidth="1"/>
    <col min="15590" max="15614" width="8.42578125" style="38" customWidth="1"/>
    <col min="15615" max="15839" width="8.85546875" style="38"/>
    <col min="15840" max="15841" width="10.7109375" style="38" customWidth="1"/>
    <col min="15842" max="15842" width="26.42578125" style="38" customWidth="1"/>
    <col min="15843" max="15844" width="16.7109375" style="38" customWidth="1"/>
    <col min="15845" max="15845" width="8.7109375" style="38" customWidth="1"/>
    <col min="15846" max="15870" width="8.42578125" style="38" customWidth="1"/>
    <col min="15871" max="16095" width="8.85546875" style="38"/>
    <col min="16096" max="16097" width="10.7109375" style="38" customWidth="1"/>
    <col min="16098" max="16098" width="26.42578125" style="38" customWidth="1"/>
    <col min="16099" max="16100" width="16.7109375" style="38" customWidth="1"/>
    <col min="16101" max="16101" width="8.7109375" style="38" customWidth="1"/>
    <col min="16102" max="16126" width="8.42578125" style="38" customWidth="1"/>
    <col min="16127" max="16384" width="8.85546875" style="38"/>
  </cols>
  <sheetData>
    <row r="1" spans="1:10" ht="15.75" thickBot="1" x14ac:dyDescent="0.3">
      <c r="G1"/>
      <c r="H1"/>
      <c r="I1"/>
    </row>
    <row r="2" spans="1:10" ht="12.75" customHeight="1" x14ac:dyDescent="0.2">
      <c r="A2" s="304" t="s">
        <v>115</v>
      </c>
      <c r="B2" s="305"/>
      <c r="C2" s="305"/>
      <c r="D2" s="305"/>
      <c r="E2" s="305"/>
      <c r="F2" s="305"/>
      <c r="G2" s="305"/>
      <c r="H2" s="305"/>
      <c r="I2" s="305"/>
      <c r="J2" s="306"/>
    </row>
    <row r="3" spans="1:10" ht="12.75" customHeight="1" x14ac:dyDescent="0.2">
      <c r="A3" s="307"/>
      <c r="B3" s="308"/>
      <c r="C3" s="308"/>
      <c r="D3" s="308"/>
      <c r="E3" s="308"/>
      <c r="F3" s="308"/>
      <c r="G3" s="308"/>
      <c r="H3" s="308"/>
      <c r="I3" s="308"/>
      <c r="J3" s="309"/>
    </row>
    <row r="4" spans="1:10" ht="12.75" customHeight="1" thickBot="1" x14ac:dyDescent="0.25">
      <c r="A4" s="310"/>
      <c r="B4" s="311"/>
      <c r="C4" s="311"/>
      <c r="D4" s="311"/>
      <c r="E4" s="311"/>
      <c r="F4" s="311"/>
      <c r="G4" s="311"/>
      <c r="H4" s="311"/>
      <c r="I4" s="311"/>
      <c r="J4" s="312"/>
    </row>
    <row r="5" spans="1:10" ht="12.75" customHeight="1" x14ac:dyDescent="0.2">
      <c r="A5" s="313" t="s">
        <v>116</v>
      </c>
      <c r="B5" s="313" t="s">
        <v>19</v>
      </c>
      <c r="C5" s="315" t="s">
        <v>117</v>
      </c>
      <c r="D5" s="316"/>
      <c r="E5" s="313" t="s">
        <v>5</v>
      </c>
      <c r="F5" s="313" t="s">
        <v>118</v>
      </c>
      <c r="G5" s="318" t="s">
        <v>176</v>
      </c>
      <c r="H5" s="318" t="s">
        <v>119</v>
      </c>
      <c r="I5" s="318" t="s">
        <v>177</v>
      </c>
      <c r="J5" s="318" t="s">
        <v>120</v>
      </c>
    </row>
    <row r="6" spans="1:10" ht="12.75" customHeight="1" thickBot="1" x14ac:dyDescent="0.25">
      <c r="A6" s="314"/>
      <c r="B6" s="314"/>
      <c r="C6" s="310"/>
      <c r="D6" s="317"/>
      <c r="E6" s="314"/>
      <c r="F6" s="314"/>
      <c r="G6" s="314"/>
      <c r="H6" s="314"/>
      <c r="I6" s="314"/>
      <c r="J6" s="314"/>
    </row>
    <row r="7" spans="1:10" ht="12.75" customHeight="1" x14ac:dyDescent="0.2">
      <c r="A7" s="96"/>
      <c r="B7" s="33"/>
      <c r="C7" s="34"/>
      <c r="D7" s="34"/>
      <c r="E7" s="96"/>
      <c r="F7" s="74"/>
      <c r="G7" s="82"/>
      <c r="H7" s="82"/>
      <c r="I7" s="82"/>
      <c r="J7" s="82"/>
    </row>
    <row r="8" spans="1:10" ht="12.75" customHeight="1" x14ac:dyDescent="0.2">
      <c r="A8" s="61" t="s">
        <v>130</v>
      </c>
      <c r="B8" s="98">
        <f>'[1]CADD Sheets'!$A$2324</f>
        <v>419</v>
      </c>
      <c r="C8" s="83">
        <v>15453</v>
      </c>
      <c r="D8" s="83">
        <v>16600</v>
      </c>
      <c r="E8" s="98" t="s">
        <v>27</v>
      </c>
      <c r="F8" s="23">
        <v>120</v>
      </c>
      <c r="G8" s="75">
        <v>10</v>
      </c>
      <c r="H8" s="75"/>
      <c r="I8" s="75"/>
      <c r="J8" s="75">
        <v>10</v>
      </c>
    </row>
    <row r="9" spans="1:10" ht="12.75" customHeight="1" x14ac:dyDescent="0.2">
      <c r="A9" s="61" t="s">
        <v>130</v>
      </c>
      <c r="B9" s="98">
        <f>'[1]CADD Sheets'!$A$2324</f>
        <v>419</v>
      </c>
      <c r="C9" s="83">
        <v>16280</v>
      </c>
      <c r="D9" s="83">
        <v>16600</v>
      </c>
      <c r="E9" s="98" t="s">
        <v>30</v>
      </c>
      <c r="F9" s="23">
        <v>120</v>
      </c>
      <c r="G9" s="75">
        <v>3</v>
      </c>
      <c r="H9" s="75"/>
      <c r="I9" s="75"/>
      <c r="J9" s="75">
        <v>3</v>
      </c>
    </row>
    <row r="10" spans="1:10" ht="12.75" customHeight="1" x14ac:dyDescent="0.2">
      <c r="A10" s="61"/>
      <c r="B10" s="98"/>
      <c r="C10" s="83"/>
      <c r="D10" s="83"/>
      <c r="E10" s="98"/>
      <c r="F10" s="23"/>
      <c r="G10" s="75"/>
      <c r="H10" s="75"/>
      <c r="I10" s="75"/>
      <c r="J10" s="75"/>
    </row>
    <row r="11" spans="1:10" ht="12.75" customHeight="1" x14ac:dyDescent="0.2">
      <c r="A11" s="61" t="s">
        <v>130</v>
      </c>
      <c r="B11" s="98">
        <f>'[1]CADD Sheets'!$A$2325</f>
        <v>420</v>
      </c>
      <c r="C11" s="83">
        <v>16600</v>
      </c>
      <c r="D11" s="83">
        <v>17800</v>
      </c>
      <c r="E11" s="98" t="s">
        <v>27</v>
      </c>
      <c r="F11" s="23">
        <v>120</v>
      </c>
      <c r="G11" s="75">
        <v>10</v>
      </c>
      <c r="H11" s="75"/>
      <c r="I11" s="75"/>
      <c r="J11" s="75">
        <v>10</v>
      </c>
    </row>
    <row r="12" spans="1:10" ht="12.75" customHeight="1" x14ac:dyDescent="0.2">
      <c r="A12" s="61" t="s">
        <v>130</v>
      </c>
      <c r="B12" s="98">
        <f>'[1]CADD Sheets'!$A$2325</f>
        <v>420</v>
      </c>
      <c r="C12" s="83">
        <v>17100</v>
      </c>
      <c r="D12" s="83">
        <v>17800</v>
      </c>
      <c r="E12" s="98" t="s">
        <v>32</v>
      </c>
      <c r="F12" s="23">
        <v>120</v>
      </c>
      <c r="G12" s="75">
        <v>7</v>
      </c>
      <c r="H12" s="75"/>
      <c r="I12" s="75"/>
      <c r="J12" s="75">
        <v>7</v>
      </c>
    </row>
    <row r="13" spans="1:10" ht="12.75" customHeight="1" x14ac:dyDescent="0.2">
      <c r="A13" s="61" t="s">
        <v>130</v>
      </c>
      <c r="B13" s="98">
        <f>'[1]CADD Sheets'!$A$2325</f>
        <v>420</v>
      </c>
      <c r="C13" s="83">
        <v>16940</v>
      </c>
      <c r="D13" s="83">
        <v>17800</v>
      </c>
      <c r="E13" s="98" t="s">
        <v>30</v>
      </c>
      <c r="F13" s="23">
        <v>120</v>
      </c>
      <c r="G13" s="75">
        <v>9</v>
      </c>
      <c r="H13" s="75"/>
      <c r="I13" s="75"/>
      <c r="J13" s="75">
        <v>9</v>
      </c>
    </row>
    <row r="14" spans="1:10" ht="12.75" customHeight="1" x14ac:dyDescent="0.2">
      <c r="A14" s="61" t="s">
        <v>130</v>
      </c>
      <c r="B14" s="98">
        <f>'[1]CADD Sheets'!$A$2325</f>
        <v>420</v>
      </c>
      <c r="C14" s="83">
        <v>16600</v>
      </c>
      <c r="D14" s="83">
        <v>17800</v>
      </c>
      <c r="E14" s="98" t="s">
        <v>30</v>
      </c>
      <c r="F14" s="23">
        <v>120</v>
      </c>
      <c r="G14" s="75">
        <v>10</v>
      </c>
      <c r="H14" s="75"/>
      <c r="I14" s="75"/>
      <c r="J14" s="75">
        <v>10</v>
      </c>
    </row>
    <row r="15" spans="1:10" ht="12.75" customHeight="1" x14ac:dyDescent="0.2">
      <c r="A15" s="61" t="s">
        <v>130</v>
      </c>
      <c r="B15" s="98">
        <f>'[1]CADD Sheets'!$A$2325</f>
        <v>420</v>
      </c>
      <c r="C15" s="83">
        <v>17551</v>
      </c>
      <c r="D15" s="83">
        <v>17759</v>
      </c>
      <c r="E15" s="98" t="s">
        <v>30</v>
      </c>
      <c r="F15" s="23">
        <v>40</v>
      </c>
      <c r="G15" s="75"/>
      <c r="H15" s="75">
        <v>11</v>
      </c>
      <c r="I15" s="75"/>
      <c r="J15" s="75">
        <v>11</v>
      </c>
    </row>
    <row r="16" spans="1:10" ht="12.75" customHeight="1" x14ac:dyDescent="0.2">
      <c r="A16" s="98"/>
      <c r="B16" s="98"/>
      <c r="C16" s="83"/>
      <c r="D16" s="83"/>
      <c r="E16" s="98"/>
      <c r="F16" s="23"/>
      <c r="G16" s="75"/>
      <c r="H16" s="75"/>
      <c r="I16" s="75"/>
      <c r="J16" s="75"/>
    </row>
    <row r="17" spans="1:10" ht="12.75" customHeight="1" x14ac:dyDescent="0.2">
      <c r="A17" s="61" t="s">
        <v>130</v>
      </c>
      <c r="B17" s="98">
        <f>'[1]CADD Sheets'!$A$2326</f>
        <v>421</v>
      </c>
      <c r="C17" s="83">
        <v>17800</v>
      </c>
      <c r="D17" s="83">
        <v>19000</v>
      </c>
      <c r="E17" s="98" t="s">
        <v>27</v>
      </c>
      <c r="F17" s="23">
        <v>120</v>
      </c>
      <c r="G17" s="75">
        <v>10</v>
      </c>
      <c r="H17" s="75"/>
      <c r="I17" s="75"/>
      <c r="J17" s="75">
        <v>10</v>
      </c>
    </row>
    <row r="18" spans="1:10" ht="12.75" customHeight="1" x14ac:dyDescent="0.2">
      <c r="A18" s="61" t="s">
        <v>130</v>
      </c>
      <c r="B18" s="98">
        <f>'[1]CADD Sheets'!$A$2326</f>
        <v>421</v>
      </c>
      <c r="C18" s="83">
        <v>17800</v>
      </c>
      <c r="D18" s="83">
        <v>19000</v>
      </c>
      <c r="E18" s="98" t="s">
        <v>32</v>
      </c>
      <c r="F18" s="23">
        <v>120</v>
      </c>
      <c r="G18" s="75">
        <v>10</v>
      </c>
      <c r="H18" s="75"/>
      <c r="I18" s="75"/>
      <c r="J18" s="75">
        <v>10</v>
      </c>
    </row>
    <row r="19" spans="1:10" ht="12.75" customHeight="1" x14ac:dyDescent="0.2">
      <c r="A19" s="61" t="s">
        <v>130</v>
      </c>
      <c r="B19" s="98">
        <f>'[1]CADD Sheets'!$A$2326</f>
        <v>421</v>
      </c>
      <c r="C19" s="83">
        <v>17800</v>
      </c>
      <c r="D19" s="83">
        <v>19000</v>
      </c>
      <c r="E19" s="98" t="s">
        <v>30</v>
      </c>
      <c r="F19" s="23">
        <v>120</v>
      </c>
      <c r="G19" s="75">
        <v>10</v>
      </c>
      <c r="H19" s="75"/>
      <c r="I19" s="75"/>
      <c r="J19" s="75">
        <v>10</v>
      </c>
    </row>
    <row r="20" spans="1:10" ht="14.45" customHeight="1" x14ac:dyDescent="0.2">
      <c r="A20" s="61" t="s">
        <v>130</v>
      </c>
      <c r="B20" s="98">
        <f>'[1]CADD Sheets'!$A$2326</f>
        <v>421</v>
      </c>
      <c r="C20" s="83">
        <v>17800</v>
      </c>
      <c r="D20" s="83">
        <v>19000</v>
      </c>
      <c r="E20" s="98" t="s">
        <v>30</v>
      </c>
      <c r="F20" s="23">
        <v>120</v>
      </c>
      <c r="G20" s="75">
        <v>10</v>
      </c>
      <c r="H20" s="75"/>
      <c r="I20" s="75"/>
      <c r="J20" s="75">
        <v>10</v>
      </c>
    </row>
    <row r="21" spans="1:10" ht="12.75" customHeight="1" x14ac:dyDescent="0.2">
      <c r="A21" s="61" t="s">
        <v>205</v>
      </c>
      <c r="B21" s="98">
        <f>'[1]CADD Sheets'!$A$2326</f>
        <v>421</v>
      </c>
      <c r="C21" s="83">
        <v>28084</v>
      </c>
      <c r="D21" s="83">
        <v>19000</v>
      </c>
      <c r="E21" s="98" t="s">
        <v>33</v>
      </c>
      <c r="F21" s="23">
        <v>120</v>
      </c>
      <c r="G21" s="75">
        <v>8</v>
      </c>
      <c r="H21" s="75"/>
      <c r="I21" s="75"/>
      <c r="J21" s="75">
        <v>8</v>
      </c>
    </row>
    <row r="22" spans="1:10" ht="12.75" customHeight="1" x14ac:dyDescent="0.2">
      <c r="A22" s="61" t="s">
        <v>205</v>
      </c>
      <c r="B22" s="98">
        <f>'[1]CADD Sheets'!$A$2326</f>
        <v>421</v>
      </c>
      <c r="C22" s="83">
        <v>28084</v>
      </c>
      <c r="D22" s="83">
        <v>18550</v>
      </c>
      <c r="E22" s="98" t="s">
        <v>33</v>
      </c>
      <c r="F22" s="23">
        <v>40</v>
      </c>
      <c r="G22" s="75"/>
      <c r="H22" s="75">
        <v>10</v>
      </c>
      <c r="I22" s="75"/>
      <c r="J22" s="75">
        <v>10</v>
      </c>
    </row>
    <row r="23" spans="1:10" ht="12.75" customHeight="1" x14ac:dyDescent="0.2">
      <c r="A23" s="61" t="s">
        <v>205</v>
      </c>
      <c r="B23" s="98">
        <f>'[1]CADD Sheets'!$A$2326</f>
        <v>421</v>
      </c>
      <c r="C23" s="83">
        <v>28084</v>
      </c>
      <c r="D23" s="83">
        <v>18550</v>
      </c>
      <c r="E23" s="98" t="s">
        <v>33</v>
      </c>
      <c r="F23" s="23">
        <v>40</v>
      </c>
      <c r="G23" s="75"/>
      <c r="H23" s="75">
        <v>14</v>
      </c>
      <c r="I23" s="75"/>
      <c r="J23" s="75">
        <v>14</v>
      </c>
    </row>
    <row r="24" spans="1:10" ht="12.75" customHeight="1" x14ac:dyDescent="0.2">
      <c r="A24" s="61" t="s">
        <v>132</v>
      </c>
      <c r="B24" s="98">
        <f>'[1]CADD Sheets'!$A$2326</f>
        <v>421</v>
      </c>
      <c r="C24" s="83">
        <v>18550</v>
      </c>
      <c r="D24" s="83">
        <v>19000</v>
      </c>
      <c r="E24" s="98" t="s">
        <v>27</v>
      </c>
      <c r="F24" s="23">
        <v>120</v>
      </c>
      <c r="G24" s="75">
        <v>4</v>
      </c>
      <c r="H24" s="75"/>
      <c r="I24" s="75"/>
      <c r="J24" s="75">
        <v>4</v>
      </c>
    </row>
    <row r="25" spans="1:10" ht="12.75" customHeight="1" x14ac:dyDescent="0.2">
      <c r="A25" s="61" t="s">
        <v>132</v>
      </c>
      <c r="B25" s="98">
        <f>'[1]CADD Sheets'!$A$2326</f>
        <v>421</v>
      </c>
      <c r="C25" s="83">
        <v>18000</v>
      </c>
      <c r="D25" s="83">
        <v>19000</v>
      </c>
      <c r="E25" s="98" t="s">
        <v>32</v>
      </c>
      <c r="F25" s="23">
        <v>120</v>
      </c>
      <c r="G25" s="75">
        <v>8</v>
      </c>
      <c r="H25" s="75"/>
      <c r="I25" s="75"/>
      <c r="J25" s="75">
        <v>8</v>
      </c>
    </row>
    <row r="26" spans="1:10" ht="12.75" customHeight="1" x14ac:dyDescent="0.2">
      <c r="A26" s="61" t="s">
        <v>132</v>
      </c>
      <c r="B26" s="98">
        <f>'[1]CADD Sheets'!$A$2326</f>
        <v>421</v>
      </c>
      <c r="C26" s="83">
        <v>18000</v>
      </c>
      <c r="D26" s="83">
        <v>19000</v>
      </c>
      <c r="E26" s="98" t="s">
        <v>30</v>
      </c>
      <c r="F26" s="23">
        <v>120</v>
      </c>
      <c r="G26" s="75">
        <v>8</v>
      </c>
      <c r="H26" s="75"/>
      <c r="I26" s="75"/>
      <c r="J26" s="75">
        <v>8</v>
      </c>
    </row>
    <row r="27" spans="1:10" ht="12.75" customHeight="1" x14ac:dyDescent="0.2">
      <c r="A27" s="61"/>
      <c r="B27" s="98"/>
      <c r="C27" s="83"/>
      <c r="D27" s="83"/>
      <c r="E27" s="98"/>
      <c r="F27" s="23"/>
      <c r="G27" s="75"/>
      <c r="H27" s="75"/>
      <c r="I27" s="75"/>
      <c r="J27" s="75"/>
    </row>
    <row r="28" spans="1:10" ht="12.75" customHeight="1" x14ac:dyDescent="0.2">
      <c r="A28" s="61" t="s">
        <v>130</v>
      </c>
      <c r="B28" s="98">
        <f>'[1]CADD Sheets'!$A$2327</f>
        <v>422</v>
      </c>
      <c r="C28" s="83">
        <v>19000</v>
      </c>
      <c r="D28" s="83">
        <v>19570</v>
      </c>
      <c r="E28" s="98" t="s">
        <v>27</v>
      </c>
      <c r="F28" s="23">
        <v>120</v>
      </c>
      <c r="G28" s="75">
        <v>4</v>
      </c>
      <c r="H28" s="75"/>
      <c r="I28" s="75"/>
      <c r="J28" s="75">
        <v>4</v>
      </c>
    </row>
    <row r="29" spans="1:10" ht="12.75" customHeight="1" x14ac:dyDescent="0.2">
      <c r="A29" s="61" t="s">
        <v>130</v>
      </c>
      <c r="B29" s="98">
        <f>'[1]CADD Sheets'!$A$2327</f>
        <v>422</v>
      </c>
      <c r="C29" s="83">
        <v>19000</v>
      </c>
      <c r="D29" s="83">
        <v>20200</v>
      </c>
      <c r="E29" s="98" t="s">
        <v>32</v>
      </c>
      <c r="F29" s="23">
        <v>120</v>
      </c>
      <c r="G29" s="75">
        <v>10</v>
      </c>
      <c r="H29" s="75"/>
      <c r="I29" s="75"/>
      <c r="J29" s="75">
        <v>10</v>
      </c>
    </row>
    <row r="30" spans="1:10" ht="12.75" customHeight="1" x14ac:dyDescent="0.2">
      <c r="A30" s="61" t="s">
        <v>130</v>
      </c>
      <c r="B30" s="98">
        <f>'[1]CADD Sheets'!$A$2327</f>
        <v>422</v>
      </c>
      <c r="C30" s="83">
        <v>19000</v>
      </c>
      <c r="D30" s="83">
        <v>20200</v>
      </c>
      <c r="E30" s="98" t="s">
        <v>30</v>
      </c>
      <c r="F30" s="23">
        <v>120</v>
      </c>
      <c r="G30" s="75">
        <v>10</v>
      </c>
      <c r="H30" s="75"/>
      <c r="I30" s="75"/>
      <c r="J30" s="75">
        <v>10</v>
      </c>
    </row>
    <row r="31" spans="1:10" ht="14.45" customHeight="1" x14ac:dyDescent="0.2">
      <c r="A31" s="61" t="s">
        <v>130</v>
      </c>
      <c r="B31" s="98">
        <f>'[1]CADD Sheets'!$A$2327</f>
        <v>422</v>
      </c>
      <c r="C31" s="83">
        <v>19000</v>
      </c>
      <c r="D31" s="83">
        <v>20200</v>
      </c>
      <c r="E31" s="98" t="s">
        <v>30</v>
      </c>
      <c r="F31" s="23">
        <v>120</v>
      </c>
      <c r="G31" s="75">
        <v>10</v>
      </c>
      <c r="H31" s="75"/>
      <c r="I31" s="75"/>
      <c r="J31" s="75">
        <v>10</v>
      </c>
    </row>
    <row r="32" spans="1:10" ht="12.75" customHeight="1" x14ac:dyDescent="0.2">
      <c r="A32" s="61" t="s">
        <v>132</v>
      </c>
      <c r="B32" s="98">
        <f>'[1]CADD Sheets'!$A$2327</f>
        <v>422</v>
      </c>
      <c r="C32" s="83">
        <v>19000</v>
      </c>
      <c r="D32" s="83">
        <v>320200</v>
      </c>
      <c r="E32" s="98" t="s">
        <v>27</v>
      </c>
      <c r="F32" s="23">
        <v>120</v>
      </c>
      <c r="G32" s="75">
        <v>10</v>
      </c>
      <c r="H32" s="75"/>
      <c r="I32" s="75"/>
      <c r="J32" s="75">
        <v>10</v>
      </c>
    </row>
    <row r="33" spans="1:10" ht="12.75" customHeight="1" x14ac:dyDescent="0.2">
      <c r="A33" s="61" t="s">
        <v>132</v>
      </c>
      <c r="B33" s="98">
        <f>'[1]CADD Sheets'!$A$2327</f>
        <v>422</v>
      </c>
      <c r="C33" s="83">
        <v>19000</v>
      </c>
      <c r="D33" s="83">
        <v>320200</v>
      </c>
      <c r="E33" s="98" t="s">
        <v>27</v>
      </c>
      <c r="F33" s="23">
        <v>120</v>
      </c>
      <c r="G33" s="75">
        <v>10</v>
      </c>
      <c r="H33" s="75"/>
      <c r="I33" s="75"/>
      <c r="J33" s="75">
        <v>10</v>
      </c>
    </row>
    <row r="34" spans="1:10" ht="12.75" customHeight="1" x14ac:dyDescent="0.2">
      <c r="A34" s="61" t="s">
        <v>132</v>
      </c>
      <c r="B34" s="98">
        <f>'[1]CADD Sheets'!$A$2327</f>
        <v>422</v>
      </c>
      <c r="C34" s="83">
        <v>19000</v>
      </c>
      <c r="D34" s="83">
        <v>320200</v>
      </c>
      <c r="E34" s="98" t="s">
        <v>32</v>
      </c>
      <c r="F34" s="23">
        <v>120</v>
      </c>
      <c r="G34" s="75">
        <v>10</v>
      </c>
      <c r="H34" s="75"/>
      <c r="I34" s="75"/>
      <c r="J34" s="75">
        <v>10</v>
      </c>
    </row>
    <row r="35" spans="1:10" ht="12.75" customHeight="1" x14ac:dyDescent="0.2">
      <c r="A35" s="61" t="s">
        <v>132</v>
      </c>
      <c r="B35" s="98">
        <f>'[1]CADD Sheets'!$A$2327</f>
        <v>422</v>
      </c>
      <c r="C35" s="83">
        <v>19000</v>
      </c>
      <c r="D35" s="83">
        <v>320200</v>
      </c>
      <c r="E35" s="98" t="s">
        <v>30</v>
      </c>
      <c r="F35" s="23">
        <v>120</v>
      </c>
      <c r="G35" s="75">
        <v>10</v>
      </c>
      <c r="H35" s="75"/>
      <c r="I35" s="75"/>
      <c r="J35" s="75">
        <v>10</v>
      </c>
    </row>
    <row r="36" spans="1:10" ht="12.75" customHeight="1" x14ac:dyDescent="0.2">
      <c r="A36" s="98"/>
      <c r="B36" s="98"/>
      <c r="C36" s="83"/>
      <c r="D36" s="83"/>
      <c r="E36" s="98"/>
      <c r="F36" s="23"/>
      <c r="G36" s="75"/>
      <c r="H36" s="75"/>
      <c r="I36" s="75"/>
      <c r="J36" s="75"/>
    </row>
    <row r="37" spans="1:10" ht="12.75" customHeight="1" x14ac:dyDescent="0.2">
      <c r="A37" s="61" t="s">
        <v>130</v>
      </c>
      <c r="B37" s="98">
        <f>'[1]CADD Sheets'!$A$2328</f>
        <v>423</v>
      </c>
      <c r="C37" s="83">
        <v>20200</v>
      </c>
      <c r="D37" s="83">
        <v>21300</v>
      </c>
      <c r="E37" s="98" t="s">
        <v>32</v>
      </c>
      <c r="F37" s="23">
        <v>120</v>
      </c>
      <c r="G37" s="75">
        <v>9</v>
      </c>
      <c r="H37" s="75"/>
      <c r="I37" s="75"/>
      <c r="J37" s="75">
        <v>9</v>
      </c>
    </row>
    <row r="38" spans="1:10" ht="12.75" customHeight="1" x14ac:dyDescent="0.2">
      <c r="A38" s="61" t="s">
        <v>130</v>
      </c>
      <c r="B38" s="98">
        <f>'[1]CADD Sheets'!$A$2328</f>
        <v>423</v>
      </c>
      <c r="C38" s="83">
        <v>20200</v>
      </c>
      <c r="D38" s="83">
        <v>21300</v>
      </c>
      <c r="E38" s="98" t="s">
        <v>30</v>
      </c>
      <c r="F38" s="23">
        <v>120</v>
      </c>
      <c r="G38" s="75">
        <v>9</v>
      </c>
      <c r="H38" s="75"/>
      <c r="I38" s="75"/>
      <c r="J38" s="75">
        <v>9</v>
      </c>
    </row>
    <row r="39" spans="1:10" ht="14.45" customHeight="1" x14ac:dyDescent="0.2">
      <c r="A39" s="61" t="s">
        <v>130</v>
      </c>
      <c r="B39" s="98">
        <f>'[1]CADD Sheets'!$A$2328</f>
        <v>423</v>
      </c>
      <c r="C39" s="83">
        <v>20200</v>
      </c>
      <c r="D39" s="83">
        <v>21300</v>
      </c>
      <c r="E39" s="98" t="s">
        <v>30</v>
      </c>
      <c r="F39" s="23">
        <v>120</v>
      </c>
      <c r="G39" s="75">
        <v>9</v>
      </c>
      <c r="H39" s="75"/>
      <c r="I39" s="75"/>
      <c r="J39" s="75">
        <v>9</v>
      </c>
    </row>
    <row r="40" spans="1:10" ht="12.75" customHeight="1" x14ac:dyDescent="0.2">
      <c r="A40" s="61" t="s">
        <v>132</v>
      </c>
      <c r="B40" s="98">
        <f>'[1]CADD Sheets'!$A$2328</f>
        <v>423</v>
      </c>
      <c r="C40" s="83">
        <v>320200</v>
      </c>
      <c r="D40" s="83">
        <v>321300</v>
      </c>
      <c r="E40" s="98" t="s">
        <v>27</v>
      </c>
      <c r="F40" s="23">
        <v>120</v>
      </c>
      <c r="G40" s="75">
        <v>9</v>
      </c>
      <c r="H40" s="75"/>
      <c r="I40" s="75"/>
      <c r="J40" s="75">
        <v>9</v>
      </c>
    </row>
    <row r="41" spans="1:10" ht="12.75" customHeight="1" x14ac:dyDescent="0.2">
      <c r="A41" s="61" t="s">
        <v>132</v>
      </c>
      <c r="B41" s="98">
        <f>'[1]CADD Sheets'!$A$2328</f>
        <v>423</v>
      </c>
      <c r="C41" s="83">
        <v>320200</v>
      </c>
      <c r="D41" s="83">
        <v>321300</v>
      </c>
      <c r="E41" s="98" t="s">
        <v>27</v>
      </c>
      <c r="F41" s="23">
        <v>120</v>
      </c>
      <c r="G41" s="75">
        <v>9</v>
      </c>
      <c r="H41" s="75"/>
      <c r="I41" s="75"/>
      <c r="J41" s="75">
        <v>9</v>
      </c>
    </row>
    <row r="42" spans="1:10" ht="12.75" customHeight="1" x14ac:dyDescent="0.2">
      <c r="A42" s="61" t="s">
        <v>132</v>
      </c>
      <c r="B42" s="98">
        <f>'[1]CADD Sheets'!$A$2328</f>
        <v>423</v>
      </c>
      <c r="C42" s="83">
        <v>320200</v>
      </c>
      <c r="D42" s="83">
        <v>321300</v>
      </c>
      <c r="E42" s="98" t="s">
        <v>32</v>
      </c>
      <c r="F42" s="23">
        <v>120</v>
      </c>
      <c r="G42" s="75">
        <v>9</v>
      </c>
      <c r="H42" s="75"/>
      <c r="I42" s="75"/>
      <c r="J42" s="75">
        <v>9</v>
      </c>
    </row>
    <row r="43" spans="1:10" ht="12.75" customHeight="1" x14ac:dyDescent="0.2">
      <c r="A43" s="61" t="s">
        <v>132</v>
      </c>
      <c r="B43" s="98">
        <f>'[1]CADD Sheets'!$A$2328</f>
        <v>423</v>
      </c>
      <c r="C43" s="83">
        <v>320200</v>
      </c>
      <c r="D43" s="83">
        <v>321300</v>
      </c>
      <c r="E43" s="98" t="s">
        <v>30</v>
      </c>
      <c r="F43" s="23">
        <v>120</v>
      </c>
      <c r="G43" s="75">
        <v>9</v>
      </c>
      <c r="H43" s="75"/>
      <c r="I43" s="75"/>
      <c r="J43" s="75">
        <v>9</v>
      </c>
    </row>
    <row r="44" spans="1:10" ht="12.75" customHeight="1" x14ac:dyDescent="0.2">
      <c r="A44" s="98"/>
      <c r="B44" s="98"/>
      <c r="C44" s="83"/>
      <c r="D44" s="83"/>
      <c r="E44" s="98"/>
      <c r="F44" s="23"/>
      <c r="G44" s="75"/>
      <c r="H44" s="75"/>
      <c r="I44" s="75"/>
      <c r="J44" s="75"/>
    </row>
    <row r="45" spans="1:10" ht="12.75" customHeight="1" x14ac:dyDescent="0.2">
      <c r="A45" s="61" t="s">
        <v>130</v>
      </c>
      <c r="B45" s="98">
        <f>'[1]CADD Sheets'!$A$2329</f>
        <v>424</v>
      </c>
      <c r="C45" s="83">
        <v>21300</v>
      </c>
      <c r="D45" s="83">
        <v>22600</v>
      </c>
      <c r="E45" s="98" t="s">
        <v>32</v>
      </c>
      <c r="F45" s="23">
        <v>120</v>
      </c>
      <c r="G45" s="75">
        <v>11</v>
      </c>
      <c r="H45" s="75"/>
      <c r="I45" s="75"/>
      <c r="J45" s="75">
        <v>11</v>
      </c>
    </row>
    <row r="46" spans="1:10" ht="12.75" customHeight="1" x14ac:dyDescent="0.2">
      <c r="A46" s="61" t="s">
        <v>130</v>
      </c>
      <c r="B46" s="98">
        <f>'[1]CADD Sheets'!$A$2329</f>
        <v>424</v>
      </c>
      <c r="C46" s="83">
        <v>21300</v>
      </c>
      <c r="D46" s="83">
        <v>21813</v>
      </c>
      <c r="E46" s="98" t="s">
        <v>30</v>
      </c>
      <c r="F46" s="23">
        <v>120</v>
      </c>
      <c r="G46" s="75">
        <v>4</v>
      </c>
      <c r="H46" s="75"/>
      <c r="I46" s="75"/>
      <c r="J46" s="75">
        <v>4</v>
      </c>
    </row>
    <row r="47" spans="1:10" ht="14.45" customHeight="1" x14ac:dyDescent="0.2">
      <c r="A47" s="61" t="s">
        <v>130</v>
      </c>
      <c r="B47" s="98">
        <f>'[1]CADD Sheets'!$A$2329</f>
        <v>424</v>
      </c>
      <c r="C47" s="83">
        <v>21813</v>
      </c>
      <c r="D47" s="83">
        <v>22355</v>
      </c>
      <c r="E47" s="98" t="s">
        <v>30</v>
      </c>
      <c r="F47" s="23">
        <v>40</v>
      </c>
      <c r="G47" s="75">
        <v>14</v>
      </c>
      <c r="H47" s="75"/>
      <c r="I47" s="75"/>
      <c r="J47" s="75">
        <v>14</v>
      </c>
    </row>
    <row r="48" spans="1:10" ht="12.75" customHeight="1" x14ac:dyDescent="0.2">
      <c r="A48" s="61" t="s">
        <v>130</v>
      </c>
      <c r="B48" s="98">
        <f>'[1]CADD Sheets'!$A$2329</f>
        <v>424</v>
      </c>
      <c r="C48" s="83">
        <v>21813</v>
      </c>
      <c r="D48" s="83">
        <v>22355</v>
      </c>
      <c r="E48" s="98" t="s">
        <v>30</v>
      </c>
      <c r="F48" s="23">
        <v>40</v>
      </c>
      <c r="G48" s="75">
        <v>10</v>
      </c>
      <c r="H48" s="75"/>
      <c r="I48" s="75"/>
      <c r="J48" s="75">
        <v>10</v>
      </c>
    </row>
    <row r="49" spans="1:10" ht="12.75" customHeight="1" x14ac:dyDescent="0.2">
      <c r="A49" s="61" t="s">
        <v>206</v>
      </c>
      <c r="B49" s="98">
        <f>'[1]CADD Sheets'!$A$2329</f>
        <v>424</v>
      </c>
      <c r="C49" s="83">
        <v>21300</v>
      </c>
      <c r="D49" s="83">
        <v>77855</v>
      </c>
      <c r="E49" s="98" t="s">
        <v>195</v>
      </c>
      <c r="F49" s="23">
        <v>120</v>
      </c>
      <c r="G49" s="75">
        <v>8</v>
      </c>
      <c r="H49" s="75"/>
      <c r="I49" s="75"/>
      <c r="J49" s="75">
        <v>8</v>
      </c>
    </row>
    <row r="50" spans="1:10" ht="12.75" customHeight="1" x14ac:dyDescent="0.2">
      <c r="A50" s="61" t="s">
        <v>206</v>
      </c>
      <c r="B50" s="98">
        <f>'[1]CADD Sheets'!$A$2329</f>
        <v>424</v>
      </c>
      <c r="C50" s="83">
        <v>21384</v>
      </c>
      <c r="D50" s="83">
        <v>77521</v>
      </c>
      <c r="E50" s="98" t="s">
        <v>207</v>
      </c>
      <c r="F50" s="23">
        <v>40</v>
      </c>
      <c r="G50" s="75"/>
      <c r="H50" s="75">
        <v>15</v>
      </c>
      <c r="I50" s="75"/>
      <c r="J50" s="75">
        <v>15</v>
      </c>
    </row>
    <row r="51" spans="1:10" ht="12.75" customHeight="1" x14ac:dyDescent="0.2">
      <c r="A51" s="61" t="s">
        <v>208</v>
      </c>
      <c r="B51" s="98">
        <f>'[1]CADD Sheets'!$A$2329</f>
        <v>424</v>
      </c>
      <c r="C51" s="83">
        <v>21300</v>
      </c>
      <c r="D51" s="83">
        <v>86871</v>
      </c>
      <c r="E51" s="98" t="s">
        <v>33</v>
      </c>
      <c r="F51" s="23">
        <v>40</v>
      </c>
      <c r="G51" s="75"/>
      <c r="H51" s="75">
        <v>16</v>
      </c>
      <c r="I51" s="75"/>
      <c r="J51" s="75">
        <v>16</v>
      </c>
    </row>
    <row r="52" spans="1:10" ht="12.75" customHeight="1" x14ac:dyDescent="0.2">
      <c r="A52" s="61" t="s">
        <v>132</v>
      </c>
      <c r="B52" s="98">
        <f>'[1]CADD Sheets'!$A$2329</f>
        <v>424</v>
      </c>
      <c r="C52" s="83">
        <v>321300</v>
      </c>
      <c r="D52" s="83">
        <v>322600</v>
      </c>
      <c r="E52" s="98" t="s">
        <v>27</v>
      </c>
      <c r="F52" s="23">
        <v>120</v>
      </c>
      <c r="G52" s="75">
        <v>11</v>
      </c>
      <c r="H52" s="75"/>
      <c r="I52" s="75"/>
      <c r="J52" s="75">
        <v>11</v>
      </c>
    </row>
    <row r="53" spans="1:10" ht="12.75" customHeight="1" x14ac:dyDescent="0.2">
      <c r="A53" s="61" t="s">
        <v>132</v>
      </c>
      <c r="B53" s="98">
        <f>'[1]CADD Sheets'!$A$2329</f>
        <v>424</v>
      </c>
      <c r="C53" s="83">
        <v>321300</v>
      </c>
      <c r="D53" s="83">
        <v>322018</v>
      </c>
      <c r="E53" s="98" t="s">
        <v>27</v>
      </c>
      <c r="F53" s="23">
        <v>120</v>
      </c>
      <c r="G53" s="75">
        <v>6</v>
      </c>
      <c r="H53" s="75"/>
      <c r="I53" s="75"/>
      <c r="J53" s="75">
        <v>6</v>
      </c>
    </row>
    <row r="54" spans="1:10" ht="12.75" customHeight="1" x14ac:dyDescent="0.2">
      <c r="A54" s="61" t="s">
        <v>132</v>
      </c>
      <c r="B54" s="98">
        <f>'[1]CADD Sheets'!$A$2329</f>
        <v>424</v>
      </c>
      <c r="C54" s="83">
        <v>322018</v>
      </c>
      <c r="D54" s="83">
        <v>322600</v>
      </c>
      <c r="E54" s="98" t="s">
        <v>27</v>
      </c>
      <c r="F54" s="23">
        <v>40</v>
      </c>
      <c r="G54" s="75"/>
      <c r="H54" s="75">
        <v>13</v>
      </c>
      <c r="I54" s="75"/>
      <c r="J54" s="75">
        <v>13</v>
      </c>
    </row>
    <row r="55" spans="1:10" ht="12.75" customHeight="1" x14ac:dyDescent="0.2">
      <c r="A55" s="61" t="s">
        <v>132</v>
      </c>
      <c r="B55" s="98">
        <f>'[1]CADD Sheets'!$A$2329</f>
        <v>424</v>
      </c>
      <c r="C55" s="83">
        <v>322018</v>
      </c>
      <c r="D55" s="83">
        <v>322600</v>
      </c>
      <c r="E55" s="98" t="s">
        <v>27</v>
      </c>
      <c r="F55" s="23">
        <v>40</v>
      </c>
      <c r="G55" s="75"/>
      <c r="H55" s="75">
        <v>15</v>
      </c>
      <c r="I55" s="75"/>
      <c r="J55" s="75">
        <v>15</v>
      </c>
    </row>
    <row r="56" spans="1:10" ht="12.75" customHeight="1" x14ac:dyDescent="0.2">
      <c r="A56" s="61" t="s">
        <v>132</v>
      </c>
      <c r="B56" s="98">
        <f>'[1]CADD Sheets'!$A$2329</f>
        <v>424</v>
      </c>
      <c r="C56" s="83">
        <v>321300</v>
      </c>
      <c r="D56" s="83">
        <v>322600</v>
      </c>
      <c r="E56" s="98" t="s">
        <v>32</v>
      </c>
      <c r="F56" s="23">
        <v>120</v>
      </c>
      <c r="G56" s="75">
        <v>11</v>
      </c>
      <c r="H56" s="75"/>
      <c r="I56" s="75"/>
      <c r="J56" s="75">
        <v>11</v>
      </c>
    </row>
    <row r="57" spans="1:10" ht="12.75" customHeight="1" x14ac:dyDescent="0.2">
      <c r="A57" s="61" t="s">
        <v>132</v>
      </c>
      <c r="B57" s="98">
        <f>'[1]CADD Sheets'!$A$2329</f>
        <v>424</v>
      </c>
      <c r="C57" s="83">
        <v>321300</v>
      </c>
      <c r="D57" s="83">
        <v>321816</v>
      </c>
      <c r="E57" s="98" t="s">
        <v>30</v>
      </c>
      <c r="F57" s="23">
        <v>120</v>
      </c>
      <c r="G57" s="75">
        <v>5</v>
      </c>
      <c r="H57" s="75"/>
      <c r="I57" s="75"/>
      <c r="J57" s="75">
        <v>5</v>
      </c>
    </row>
    <row r="58" spans="1:10" ht="12.75" customHeight="1" x14ac:dyDescent="0.2">
      <c r="A58" s="61"/>
      <c r="B58" s="98"/>
      <c r="C58" s="83"/>
      <c r="D58" s="83"/>
      <c r="E58" s="98"/>
      <c r="F58" s="23"/>
      <c r="G58" s="75"/>
      <c r="H58" s="75"/>
      <c r="I58" s="75"/>
      <c r="J58" s="75"/>
    </row>
    <row r="59" spans="1:10" ht="12.75" customHeight="1" x14ac:dyDescent="0.2">
      <c r="A59" s="61" t="s">
        <v>209</v>
      </c>
      <c r="B59" s="98">
        <f>'[1]CADD Sheets'!$A$2330</f>
        <v>425</v>
      </c>
      <c r="C59" s="83">
        <v>322600</v>
      </c>
      <c r="D59" s="83">
        <v>88169</v>
      </c>
      <c r="E59" s="98" t="s">
        <v>31</v>
      </c>
      <c r="F59" s="23">
        <v>120</v>
      </c>
      <c r="G59" s="75">
        <v>6</v>
      </c>
      <c r="H59" s="75"/>
      <c r="I59" s="75"/>
      <c r="J59" s="75">
        <v>6</v>
      </c>
    </row>
    <row r="60" spans="1:10" ht="12.75" customHeight="1" x14ac:dyDescent="0.2">
      <c r="A60" s="61" t="s">
        <v>209</v>
      </c>
      <c r="B60" s="98">
        <f>'[1]CADD Sheets'!$A$2330</f>
        <v>425</v>
      </c>
      <c r="C60" s="83">
        <v>322600</v>
      </c>
      <c r="D60" s="83">
        <v>87537</v>
      </c>
      <c r="E60" s="98" t="s">
        <v>31</v>
      </c>
      <c r="F60" s="23">
        <v>40</v>
      </c>
      <c r="G60" s="75"/>
      <c r="H60" s="75">
        <v>1</v>
      </c>
      <c r="I60" s="75"/>
      <c r="J60" s="75">
        <v>1</v>
      </c>
    </row>
    <row r="61" spans="1:10" ht="12.75" customHeight="1" x14ac:dyDescent="0.2">
      <c r="A61" s="61" t="s">
        <v>209</v>
      </c>
      <c r="B61" s="98">
        <f>'[1]CADD Sheets'!$A$2330</f>
        <v>425</v>
      </c>
      <c r="C61" s="83">
        <v>322600</v>
      </c>
      <c r="D61" s="83">
        <v>87537</v>
      </c>
      <c r="E61" s="98" t="s">
        <v>31</v>
      </c>
      <c r="F61" s="23">
        <v>40</v>
      </c>
      <c r="G61" s="75"/>
      <c r="H61" s="75">
        <v>1</v>
      </c>
      <c r="I61" s="75"/>
      <c r="J61" s="75">
        <v>1</v>
      </c>
    </row>
    <row r="62" spans="1:10" ht="12.75" customHeight="1" x14ac:dyDescent="0.2">
      <c r="A62" s="61" t="s">
        <v>132</v>
      </c>
      <c r="B62" s="98">
        <f>'[1]CADD Sheets'!$A$2330</f>
        <v>425</v>
      </c>
      <c r="C62" s="83">
        <v>322600</v>
      </c>
      <c r="D62" s="83">
        <v>332800</v>
      </c>
      <c r="E62" s="98" t="s">
        <v>30</v>
      </c>
      <c r="F62" s="23">
        <v>120</v>
      </c>
      <c r="G62" s="75">
        <v>2</v>
      </c>
      <c r="H62" s="75"/>
      <c r="I62" s="75"/>
      <c r="J62" s="75">
        <v>2</v>
      </c>
    </row>
    <row r="63" spans="1:10" ht="12.75" customHeight="1" x14ac:dyDescent="0.2">
      <c r="A63" s="61"/>
      <c r="B63" s="98"/>
      <c r="C63" s="83"/>
      <c r="D63" s="83"/>
      <c r="E63" s="98"/>
      <c r="F63" s="23"/>
      <c r="G63" s="75"/>
      <c r="H63" s="75"/>
      <c r="I63" s="75"/>
      <c r="J63" s="75"/>
    </row>
    <row r="64" spans="1:10" ht="12.75" customHeight="1" x14ac:dyDescent="0.2">
      <c r="A64" s="61"/>
      <c r="B64" s="98"/>
      <c r="C64" s="83"/>
      <c r="D64" s="83"/>
      <c r="E64" s="98"/>
      <c r="F64" s="23"/>
      <c r="G64" s="75"/>
      <c r="H64" s="75"/>
      <c r="I64" s="75"/>
      <c r="J64" s="75"/>
    </row>
    <row r="65" spans="1:10" ht="12.75" customHeight="1" x14ac:dyDescent="0.2">
      <c r="A65" s="98"/>
      <c r="B65" s="48"/>
      <c r="C65" s="83"/>
      <c r="D65" s="83"/>
      <c r="E65" s="98"/>
      <c r="F65" s="63"/>
      <c r="G65" s="75"/>
      <c r="H65" s="75"/>
      <c r="I65" s="75"/>
      <c r="J65" s="75"/>
    </row>
    <row r="66" spans="1:10" ht="12.75" customHeight="1" x14ac:dyDescent="0.2">
      <c r="A66" s="98"/>
      <c r="B66" s="48"/>
      <c r="C66" s="83"/>
      <c r="D66" s="83"/>
      <c r="E66" s="98"/>
      <c r="F66" s="63"/>
      <c r="G66" s="75"/>
      <c r="H66" s="75"/>
      <c r="I66" s="75"/>
      <c r="J66" s="75"/>
    </row>
    <row r="67" spans="1:10" ht="12.75" customHeight="1" x14ac:dyDescent="0.2">
      <c r="A67" s="98"/>
      <c r="B67" s="98"/>
      <c r="C67" s="83"/>
      <c r="D67" s="83"/>
      <c r="E67" s="98"/>
      <c r="F67" s="23"/>
      <c r="G67" s="75"/>
      <c r="H67" s="75"/>
      <c r="I67" s="75"/>
      <c r="J67" s="75"/>
    </row>
    <row r="68" spans="1:10" ht="12.75" customHeight="1" x14ac:dyDescent="0.2">
      <c r="A68" s="98"/>
      <c r="B68" s="36"/>
      <c r="C68" s="83"/>
      <c r="D68" s="83"/>
      <c r="E68" s="98"/>
      <c r="F68" s="23"/>
      <c r="G68" s="75"/>
      <c r="H68" s="75"/>
      <c r="I68" s="75"/>
      <c r="J68" s="75"/>
    </row>
    <row r="69" spans="1:10" ht="12.75" customHeight="1" x14ac:dyDescent="0.2">
      <c r="A69" s="98"/>
      <c r="B69" s="36"/>
      <c r="C69" s="83"/>
      <c r="D69" s="83"/>
      <c r="E69" s="98"/>
      <c r="F69" s="23"/>
      <c r="G69" s="75"/>
      <c r="H69" s="75"/>
      <c r="I69" s="75"/>
      <c r="J69" s="37"/>
    </row>
    <row r="70" spans="1:10" ht="15" customHeight="1" thickBot="1" x14ac:dyDescent="0.25">
      <c r="A70" s="98"/>
      <c r="B70" s="36"/>
      <c r="C70" s="83"/>
      <c r="D70" s="83"/>
      <c r="E70" s="98"/>
      <c r="F70" s="23"/>
      <c r="G70" s="75"/>
      <c r="H70" s="75"/>
      <c r="I70" s="75"/>
      <c r="J70" s="37"/>
    </row>
    <row r="71" spans="1:10" ht="12.75" customHeight="1" x14ac:dyDescent="0.2">
      <c r="A71" s="294" t="s">
        <v>121</v>
      </c>
      <c r="B71" s="295"/>
      <c r="C71" s="295"/>
      <c r="D71" s="295"/>
      <c r="E71" s="296"/>
      <c r="F71" s="297"/>
      <c r="G71" s="302">
        <f>SUM(G7:G70)</f>
        <v>342</v>
      </c>
      <c r="H71" s="302">
        <f>SUM(H7:H70)</f>
        <v>96</v>
      </c>
      <c r="I71" s="302">
        <f>SUM(I7:I70)</f>
        <v>0</v>
      </c>
      <c r="J71" s="302">
        <f>SUM(J7:J70)</f>
        <v>438</v>
      </c>
    </row>
    <row r="72" spans="1:10" ht="15" customHeight="1" thickBot="1" x14ac:dyDescent="0.25">
      <c r="A72" s="298"/>
      <c r="B72" s="299"/>
      <c r="C72" s="299"/>
      <c r="D72" s="299"/>
      <c r="E72" s="299"/>
      <c r="F72" s="300"/>
      <c r="G72" s="303"/>
      <c r="H72" s="303"/>
      <c r="I72" s="303"/>
      <c r="J72" s="303"/>
    </row>
    <row r="73" spans="1:10" ht="12.75" customHeight="1" thickBot="1" x14ac:dyDescent="0.25">
      <c r="A73" s="98"/>
      <c r="B73" s="36"/>
      <c r="C73" s="83"/>
      <c r="D73" s="83"/>
      <c r="E73" s="98"/>
      <c r="F73" s="23"/>
      <c r="G73" s="75"/>
      <c r="H73" s="75"/>
      <c r="I73" s="75"/>
      <c r="J73" s="39"/>
    </row>
    <row r="74" spans="1:10" ht="12.75" customHeight="1" x14ac:dyDescent="0.2">
      <c r="A74" s="294" t="s">
        <v>133</v>
      </c>
      <c r="B74" s="295"/>
      <c r="C74" s="295"/>
      <c r="D74" s="295"/>
      <c r="E74" s="296"/>
      <c r="F74" s="297"/>
      <c r="G74" s="301">
        <f>SUM(G71:I72)</f>
        <v>438</v>
      </c>
      <c r="H74" s="296"/>
      <c r="I74" s="297"/>
      <c r="J74" s="302">
        <f>J71</f>
        <v>438</v>
      </c>
    </row>
    <row r="75" spans="1:10" ht="15" customHeight="1" thickBot="1" x14ac:dyDescent="0.25">
      <c r="A75" s="298"/>
      <c r="B75" s="299"/>
      <c r="C75" s="299"/>
      <c r="D75" s="299"/>
      <c r="E75" s="299"/>
      <c r="F75" s="300"/>
      <c r="G75" s="298"/>
      <c r="H75" s="299"/>
      <c r="I75" s="300"/>
      <c r="J75" s="303"/>
    </row>
  </sheetData>
  <mergeCells count="18">
    <mergeCell ref="A2:J4"/>
    <mergeCell ref="A5:A6"/>
    <mergeCell ref="B5:B6"/>
    <mergeCell ref="C5:D6"/>
    <mergeCell ref="E5:E6"/>
    <mergeCell ref="F5:F6"/>
    <mergeCell ref="G5:G6"/>
    <mergeCell ref="H5:H6"/>
    <mergeCell ref="I5:I6"/>
    <mergeCell ref="J5:J6"/>
    <mergeCell ref="A74:F75"/>
    <mergeCell ref="G74:I75"/>
    <mergeCell ref="J74:J75"/>
    <mergeCell ref="A71:F72"/>
    <mergeCell ref="G71:G72"/>
    <mergeCell ref="H71:H72"/>
    <mergeCell ref="I71:I72"/>
    <mergeCell ref="J71:J72"/>
  </mergeCells>
  <pageMargins left="0.75" right="0.75" top="1" bottom="1" header="0.5" footer="0.5"/>
  <pageSetup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1:R76"/>
  <sheetViews>
    <sheetView showZeros="0" zoomScale="85" zoomScaleNormal="85" workbookViewId="0">
      <selection activeCell="F20" sqref="F20"/>
    </sheetView>
  </sheetViews>
  <sheetFormatPr defaultRowHeight="12.75" x14ac:dyDescent="0.2"/>
  <cols>
    <col min="1" max="1" width="8.85546875" style="1"/>
    <col min="2" max="2" width="8.7109375" style="1" customWidth="1"/>
    <col min="3" max="3" width="18.28515625" style="1" customWidth="1"/>
    <col min="4" max="5" width="11.28515625" style="1" customWidth="1"/>
    <col min="6" max="6" width="9.7109375" style="1" customWidth="1"/>
    <col min="7" max="18" width="7.7109375" style="1" customWidth="1"/>
    <col min="19" max="218" width="8.85546875" style="1"/>
    <col min="219" max="220" width="10.7109375" style="1" customWidth="1"/>
    <col min="221" max="221" width="26.42578125" style="1" customWidth="1"/>
    <col min="222" max="223" width="16.7109375" style="1" customWidth="1"/>
    <col min="224" max="224" width="8.7109375" style="1" customWidth="1"/>
    <col min="225" max="249" width="8.42578125" style="1" customWidth="1"/>
    <col min="250" max="474" width="8.85546875" style="1"/>
    <col min="475" max="476" width="10.7109375" style="1" customWidth="1"/>
    <col min="477" max="477" width="26.42578125" style="1" customWidth="1"/>
    <col min="478" max="479" width="16.7109375" style="1" customWidth="1"/>
    <col min="480" max="480" width="8.7109375" style="1" customWidth="1"/>
    <col min="481" max="505" width="8.42578125" style="1" customWidth="1"/>
    <col min="506" max="730" width="8.85546875" style="1"/>
    <col min="731" max="732" width="10.7109375" style="1" customWidth="1"/>
    <col min="733" max="733" width="26.42578125" style="1" customWidth="1"/>
    <col min="734" max="735" width="16.7109375" style="1" customWidth="1"/>
    <col min="736" max="736" width="8.7109375" style="1" customWidth="1"/>
    <col min="737" max="761" width="8.42578125" style="1" customWidth="1"/>
    <col min="762" max="986" width="8.85546875" style="1"/>
    <col min="987" max="988" width="10.7109375" style="1" customWidth="1"/>
    <col min="989" max="989" width="26.42578125" style="1" customWidth="1"/>
    <col min="990" max="991" width="16.7109375" style="1" customWidth="1"/>
    <col min="992" max="992" width="8.7109375" style="1" customWidth="1"/>
    <col min="993" max="1017" width="8.42578125" style="1" customWidth="1"/>
    <col min="1018" max="1242" width="8.85546875" style="1"/>
    <col min="1243" max="1244" width="10.7109375" style="1" customWidth="1"/>
    <col min="1245" max="1245" width="26.42578125" style="1" customWidth="1"/>
    <col min="1246" max="1247" width="16.7109375" style="1" customWidth="1"/>
    <col min="1248" max="1248" width="8.7109375" style="1" customWidth="1"/>
    <col min="1249" max="1273" width="8.42578125" style="1" customWidth="1"/>
    <col min="1274" max="1498" width="8.85546875" style="1"/>
    <col min="1499" max="1500" width="10.7109375" style="1" customWidth="1"/>
    <col min="1501" max="1501" width="26.42578125" style="1" customWidth="1"/>
    <col min="1502" max="1503" width="16.7109375" style="1" customWidth="1"/>
    <col min="1504" max="1504" width="8.7109375" style="1" customWidth="1"/>
    <col min="1505" max="1529" width="8.42578125" style="1" customWidth="1"/>
    <col min="1530" max="1754" width="8.85546875" style="1"/>
    <col min="1755" max="1756" width="10.7109375" style="1" customWidth="1"/>
    <col min="1757" max="1757" width="26.42578125" style="1" customWidth="1"/>
    <col min="1758" max="1759" width="16.7109375" style="1" customWidth="1"/>
    <col min="1760" max="1760" width="8.7109375" style="1" customWidth="1"/>
    <col min="1761" max="1785" width="8.42578125" style="1" customWidth="1"/>
    <col min="1786" max="2010" width="8.85546875" style="1"/>
    <col min="2011" max="2012" width="10.7109375" style="1" customWidth="1"/>
    <col min="2013" max="2013" width="26.42578125" style="1" customWidth="1"/>
    <col min="2014" max="2015" width="16.7109375" style="1" customWidth="1"/>
    <col min="2016" max="2016" width="8.7109375" style="1" customWidth="1"/>
    <col min="2017" max="2041" width="8.42578125" style="1" customWidth="1"/>
    <col min="2042" max="2266" width="8.85546875" style="1"/>
    <col min="2267" max="2268" width="10.7109375" style="1" customWidth="1"/>
    <col min="2269" max="2269" width="26.42578125" style="1" customWidth="1"/>
    <col min="2270" max="2271" width="16.7109375" style="1" customWidth="1"/>
    <col min="2272" max="2272" width="8.7109375" style="1" customWidth="1"/>
    <col min="2273" max="2297" width="8.42578125" style="1" customWidth="1"/>
    <col min="2298" max="2522" width="8.85546875" style="1"/>
    <col min="2523" max="2524" width="10.7109375" style="1" customWidth="1"/>
    <col min="2525" max="2525" width="26.42578125" style="1" customWidth="1"/>
    <col min="2526" max="2527" width="16.7109375" style="1" customWidth="1"/>
    <col min="2528" max="2528" width="8.7109375" style="1" customWidth="1"/>
    <col min="2529" max="2553" width="8.42578125" style="1" customWidth="1"/>
    <col min="2554" max="2778" width="8.85546875" style="1"/>
    <col min="2779" max="2780" width="10.7109375" style="1" customWidth="1"/>
    <col min="2781" max="2781" width="26.42578125" style="1" customWidth="1"/>
    <col min="2782" max="2783" width="16.7109375" style="1" customWidth="1"/>
    <col min="2784" max="2784" width="8.7109375" style="1" customWidth="1"/>
    <col min="2785" max="2809" width="8.42578125" style="1" customWidth="1"/>
    <col min="2810" max="3034" width="8.85546875" style="1"/>
    <col min="3035" max="3036" width="10.7109375" style="1" customWidth="1"/>
    <col min="3037" max="3037" width="26.42578125" style="1" customWidth="1"/>
    <col min="3038" max="3039" width="16.7109375" style="1" customWidth="1"/>
    <col min="3040" max="3040" width="8.7109375" style="1" customWidth="1"/>
    <col min="3041" max="3065" width="8.42578125" style="1" customWidth="1"/>
    <col min="3066" max="3290" width="8.85546875" style="1"/>
    <col min="3291" max="3292" width="10.7109375" style="1" customWidth="1"/>
    <col min="3293" max="3293" width="26.42578125" style="1" customWidth="1"/>
    <col min="3294" max="3295" width="16.7109375" style="1" customWidth="1"/>
    <col min="3296" max="3296" width="8.7109375" style="1" customWidth="1"/>
    <col min="3297" max="3321" width="8.42578125" style="1" customWidth="1"/>
    <col min="3322" max="3546" width="8.85546875" style="1"/>
    <col min="3547" max="3548" width="10.7109375" style="1" customWidth="1"/>
    <col min="3549" max="3549" width="26.42578125" style="1" customWidth="1"/>
    <col min="3550" max="3551" width="16.7109375" style="1" customWidth="1"/>
    <col min="3552" max="3552" width="8.7109375" style="1" customWidth="1"/>
    <col min="3553" max="3577" width="8.42578125" style="1" customWidth="1"/>
    <col min="3578" max="3802" width="8.85546875" style="1"/>
    <col min="3803" max="3804" width="10.7109375" style="1" customWidth="1"/>
    <col min="3805" max="3805" width="26.42578125" style="1" customWidth="1"/>
    <col min="3806" max="3807" width="16.7109375" style="1" customWidth="1"/>
    <col min="3808" max="3808" width="8.7109375" style="1" customWidth="1"/>
    <col min="3809" max="3833" width="8.42578125" style="1" customWidth="1"/>
    <col min="3834" max="4058" width="8.85546875" style="1"/>
    <col min="4059" max="4060" width="10.7109375" style="1" customWidth="1"/>
    <col min="4061" max="4061" width="26.42578125" style="1" customWidth="1"/>
    <col min="4062" max="4063" width="16.7109375" style="1" customWidth="1"/>
    <col min="4064" max="4064" width="8.7109375" style="1" customWidth="1"/>
    <col min="4065" max="4089" width="8.42578125" style="1" customWidth="1"/>
    <col min="4090" max="4314" width="8.85546875" style="1"/>
    <col min="4315" max="4316" width="10.7109375" style="1" customWidth="1"/>
    <col min="4317" max="4317" width="26.42578125" style="1" customWidth="1"/>
    <col min="4318" max="4319" width="16.7109375" style="1" customWidth="1"/>
    <col min="4320" max="4320" width="8.7109375" style="1" customWidth="1"/>
    <col min="4321" max="4345" width="8.42578125" style="1" customWidth="1"/>
    <col min="4346" max="4570" width="8.85546875" style="1"/>
    <col min="4571" max="4572" width="10.7109375" style="1" customWidth="1"/>
    <col min="4573" max="4573" width="26.42578125" style="1" customWidth="1"/>
    <col min="4574" max="4575" width="16.7109375" style="1" customWidth="1"/>
    <col min="4576" max="4576" width="8.7109375" style="1" customWidth="1"/>
    <col min="4577" max="4601" width="8.42578125" style="1" customWidth="1"/>
    <col min="4602" max="4826" width="8.85546875" style="1"/>
    <col min="4827" max="4828" width="10.7109375" style="1" customWidth="1"/>
    <col min="4829" max="4829" width="26.42578125" style="1" customWidth="1"/>
    <col min="4830" max="4831" width="16.7109375" style="1" customWidth="1"/>
    <col min="4832" max="4832" width="8.7109375" style="1" customWidth="1"/>
    <col min="4833" max="4857" width="8.42578125" style="1" customWidth="1"/>
    <col min="4858" max="5082" width="8.85546875" style="1"/>
    <col min="5083" max="5084" width="10.7109375" style="1" customWidth="1"/>
    <col min="5085" max="5085" width="26.42578125" style="1" customWidth="1"/>
    <col min="5086" max="5087" width="16.7109375" style="1" customWidth="1"/>
    <col min="5088" max="5088" width="8.7109375" style="1" customWidth="1"/>
    <col min="5089" max="5113" width="8.42578125" style="1" customWidth="1"/>
    <col min="5114" max="5338" width="8.85546875" style="1"/>
    <col min="5339" max="5340" width="10.7109375" style="1" customWidth="1"/>
    <col min="5341" max="5341" width="26.42578125" style="1" customWidth="1"/>
    <col min="5342" max="5343" width="16.7109375" style="1" customWidth="1"/>
    <col min="5344" max="5344" width="8.7109375" style="1" customWidth="1"/>
    <col min="5345" max="5369" width="8.42578125" style="1" customWidth="1"/>
    <col min="5370" max="5594" width="8.85546875" style="1"/>
    <col min="5595" max="5596" width="10.7109375" style="1" customWidth="1"/>
    <col min="5597" max="5597" width="26.42578125" style="1" customWidth="1"/>
    <col min="5598" max="5599" width="16.7109375" style="1" customWidth="1"/>
    <col min="5600" max="5600" width="8.7109375" style="1" customWidth="1"/>
    <col min="5601" max="5625" width="8.42578125" style="1" customWidth="1"/>
    <col min="5626" max="5850" width="8.85546875" style="1"/>
    <col min="5851" max="5852" width="10.7109375" style="1" customWidth="1"/>
    <col min="5853" max="5853" width="26.42578125" style="1" customWidth="1"/>
    <col min="5854" max="5855" width="16.7109375" style="1" customWidth="1"/>
    <col min="5856" max="5856" width="8.7109375" style="1" customWidth="1"/>
    <col min="5857" max="5881" width="8.42578125" style="1" customWidth="1"/>
    <col min="5882" max="6106" width="8.85546875" style="1"/>
    <col min="6107" max="6108" width="10.7109375" style="1" customWidth="1"/>
    <col min="6109" max="6109" width="26.42578125" style="1" customWidth="1"/>
    <col min="6110" max="6111" width="16.7109375" style="1" customWidth="1"/>
    <col min="6112" max="6112" width="8.7109375" style="1" customWidth="1"/>
    <col min="6113" max="6137" width="8.42578125" style="1" customWidth="1"/>
    <col min="6138" max="6362" width="8.85546875" style="1"/>
    <col min="6363" max="6364" width="10.7109375" style="1" customWidth="1"/>
    <col min="6365" max="6365" width="26.42578125" style="1" customWidth="1"/>
    <col min="6366" max="6367" width="16.7109375" style="1" customWidth="1"/>
    <col min="6368" max="6368" width="8.7109375" style="1" customWidth="1"/>
    <col min="6369" max="6393" width="8.42578125" style="1" customWidth="1"/>
    <col min="6394" max="6618" width="8.85546875" style="1"/>
    <col min="6619" max="6620" width="10.7109375" style="1" customWidth="1"/>
    <col min="6621" max="6621" width="26.42578125" style="1" customWidth="1"/>
    <col min="6622" max="6623" width="16.7109375" style="1" customWidth="1"/>
    <col min="6624" max="6624" width="8.7109375" style="1" customWidth="1"/>
    <col min="6625" max="6649" width="8.42578125" style="1" customWidth="1"/>
    <col min="6650" max="6874" width="8.85546875" style="1"/>
    <col min="6875" max="6876" width="10.7109375" style="1" customWidth="1"/>
    <col min="6877" max="6877" width="26.42578125" style="1" customWidth="1"/>
    <col min="6878" max="6879" width="16.7109375" style="1" customWidth="1"/>
    <col min="6880" max="6880" width="8.7109375" style="1" customWidth="1"/>
    <col min="6881" max="6905" width="8.42578125" style="1" customWidth="1"/>
    <col min="6906" max="7130" width="8.85546875" style="1"/>
    <col min="7131" max="7132" width="10.7109375" style="1" customWidth="1"/>
    <col min="7133" max="7133" width="26.42578125" style="1" customWidth="1"/>
    <col min="7134" max="7135" width="16.7109375" style="1" customWidth="1"/>
    <col min="7136" max="7136" width="8.7109375" style="1" customWidth="1"/>
    <col min="7137" max="7161" width="8.42578125" style="1" customWidth="1"/>
    <col min="7162" max="7386" width="8.85546875" style="1"/>
    <col min="7387" max="7388" width="10.7109375" style="1" customWidth="1"/>
    <col min="7389" max="7389" width="26.42578125" style="1" customWidth="1"/>
    <col min="7390" max="7391" width="16.7109375" style="1" customWidth="1"/>
    <col min="7392" max="7392" width="8.7109375" style="1" customWidth="1"/>
    <col min="7393" max="7417" width="8.42578125" style="1" customWidth="1"/>
    <col min="7418" max="7642" width="8.85546875" style="1"/>
    <col min="7643" max="7644" width="10.7109375" style="1" customWidth="1"/>
    <col min="7645" max="7645" width="26.42578125" style="1" customWidth="1"/>
    <col min="7646" max="7647" width="16.7109375" style="1" customWidth="1"/>
    <col min="7648" max="7648" width="8.7109375" style="1" customWidth="1"/>
    <col min="7649" max="7673" width="8.42578125" style="1" customWidth="1"/>
    <col min="7674" max="7898" width="8.85546875" style="1"/>
    <col min="7899" max="7900" width="10.7109375" style="1" customWidth="1"/>
    <col min="7901" max="7901" width="26.42578125" style="1" customWidth="1"/>
    <col min="7902" max="7903" width="16.7109375" style="1" customWidth="1"/>
    <col min="7904" max="7904" width="8.7109375" style="1" customWidth="1"/>
    <col min="7905" max="7929" width="8.42578125" style="1" customWidth="1"/>
    <col min="7930" max="8154" width="8.85546875" style="1"/>
    <col min="8155" max="8156" width="10.7109375" style="1" customWidth="1"/>
    <col min="8157" max="8157" width="26.42578125" style="1" customWidth="1"/>
    <col min="8158" max="8159" width="16.7109375" style="1" customWidth="1"/>
    <col min="8160" max="8160" width="8.7109375" style="1" customWidth="1"/>
    <col min="8161" max="8185" width="8.42578125" style="1" customWidth="1"/>
    <col min="8186" max="8410" width="8.85546875" style="1"/>
    <col min="8411" max="8412" width="10.7109375" style="1" customWidth="1"/>
    <col min="8413" max="8413" width="26.42578125" style="1" customWidth="1"/>
    <col min="8414" max="8415" width="16.7109375" style="1" customWidth="1"/>
    <col min="8416" max="8416" width="8.7109375" style="1" customWidth="1"/>
    <col min="8417" max="8441" width="8.42578125" style="1" customWidth="1"/>
    <col min="8442" max="8666" width="8.85546875" style="1"/>
    <col min="8667" max="8668" width="10.7109375" style="1" customWidth="1"/>
    <col min="8669" max="8669" width="26.42578125" style="1" customWidth="1"/>
    <col min="8670" max="8671" width="16.7109375" style="1" customWidth="1"/>
    <col min="8672" max="8672" width="8.7109375" style="1" customWidth="1"/>
    <col min="8673" max="8697" width="8.42578125" style="1" customWidth="1"/>
    <col min="8698" max="8922" width="8.85546875" style="1"/>
    <col min="8923" max="8924" width="10.7109375" style="1" customWidth="1"/>
    <col min="8925" max="8925" width="26.42578125" style="1" customWidth="1"/>
    <col min="8926" max="8927" width="16.7109375" style="1" customWidth="1"/>
    <col min="8928" max="8928" width="8.7109375" style="1" customWidth="1"/>
    <col min="8929" max="8953" width="8.42578125" style="1" customWidth="1"/>
    <col min="8954" max="9178" width="8.85546875" style="1"/>
    <col min="9179" max="9180" width="10.7109375" style="1" customWidth="1"/>
    <col min="9181" max="9181" width="26.42578125" style="1" customWidth="1"/>
    <col min="9182" max="9183" width="16.7109375" style="1" customWidth="1"/>
    <col min="9184" max="9184" width="8.7109375" style="1" customWidth="1"/>
    <col min="9185" max="9209" width="8.42578125" style="1" customWidth="1"/>
    <col min="9210" max="9434" width="8.85546875" style="1"/>
    <col min="9435" max="9436" width="10.7109375" style="1" customWidth="1"/>
    <col min="9437" max="9437" width="26.42578125" style="1" customWidth="1"/>
    <col min="9438" max="9439" width="16.7109375" style="1" customWidth="1"/>
    <col min="9440" max="9440" width="8.7109375" style="1" customWidth="1"/>
    <col min="9441" max="9465" width="8.42578125" style="1" customWidth="1"/>
    <col min="9466" max="9690" width="8.85546875" style="1"/>
    <col min="9691" max="9692" width="10.7109375" style="1" customWidth="1"/>
    <col min="9693" max="9693" width="26.42578125" style="1" customWidth="1"/>
    <col min="9694" max="9695" width="16.7109375" style="1" customWidth="1"/>
    <col min="9696" max="9696" width="8.7109375" style="1" customWidth="1"/>
    <col min="9697" max="9721" width="8.42578125" style="1" customWidth="1"/>
    <col min="9722" max="9946" width="8.85546875" style="1"/>
    <col min="9947" max="9948" width="10.7109375" style="1" customWidth="1"/>
    <col min="9949" max="9949" width="26.42578125" style="1" customWidth="1"/>
    <col min="9950" max="9951" width="16.7109375" style="1" customWidth="1"/>
    <col min="9952" max="9952" width="8.7109375" style="1" customWidth="1"/>
    <col min="9953" max="9977" width="8.42578125" style="1" customWidth="1"/>
    <col min="9978" max="10202" width="8.85546875" style="1"/>
    <col min="10203" max="10204" width="10.7109375" style="1" customWidth="1"/>
    <col min="10205" max="10205" width="26.42578125" style="1" customWidth="1"/>
    <col min="10206" max="10207" width="16.7109375" style="1" customWidth="1"/>
    <col min="10208" max="10208" width="8.7109375" style="1" customWidth="1"/>
    <col min="10209" max="10233" width="8.42578125" style="1" customWidth="1"/>
    <col min="10234" max="10458" width="8.85546875" style="1"/>
    <col min="10459" max="10460" width="10.7109375" style="1" customWidth="1"/>
    <col min="10461" max="10461" width="26.42578125" style="1" customWidth="1"/>
    <col min="10462" max="10463" width="16.7109375" style="1" customWidth="1"/>
    <col min="10464" max="10464" width="8.7109375" style="1" customWidth="1"/>
    <col min="10465" max="10489" width="8.42578125" style="1" customWidth="1"/>
    <col min="10490" max="10714" width="8.85546875" style="1"/>
    <col min="10715" max="10716" width="10.7109375" style="1" customWidth="1"/>
    <col min="10717" max="10717" width="26.42578125" style="1" customWidth="1"/>
    <col min="10718" max="10719" width="16.7109375" style="1" customWidth="1"/>
    <col min="10720" max="10720" width="8.7109375" style="1" customWidth="1"/>
    <col min="10721" max="10745" width="8.42578125" style="1" customWidth="1"/>
    <col min="10746" max="10970" width="8.85546875" style="1"/>
    <col min="10971" max="10972" width="10.7109375" style="1" customWidth="1"/>
    <col min="10973" max="10973" width="26.42578125" style="1" customWidth="1"/>
    <col min="10974" max="10975" width="16.7109375" style="1" customWidth="1"/>
    <col min="10976" max="10976" width="8.7109375" style="1" customWidth="1"/>
    <col min="10977" max="11001" width="8.42578125" style="1" customWidth="1"/>
    <col min="11002" max="11226" width="8.85546875" style="1"/>
    <col min="11227" max="11228" width="10.7109375" style="1" customWidth="1"/>
    <col min="11229" max="11229" width="26.42578125" style="1" customWidth="1"/>
    <col min="11230" max="11231" width="16.7109375" style="1" customWidth="1"/>
    <col min="11232" max="11232" width="8.7109375" style="1" customWidth="1"/>
    <col min="11233" max="11257" width="8.42578125" style="1" customWidth="1"/>
    <col min="11258" max="11482" width="8.85546875" style="1"/>
    <col min="11483" max="11484" width="10.7109375" style="1" customWidth="1"/>
    <col min="11485" max="11485" width="26.42578125" style="1" customWidth="1"/>
    <col min="11486" max="11487" width="16.7109375" style="1" customWidth="1"/>
    <col min="11488" max="11488" width="8.7109375" style="1" customWidth="1"/>
    <col min="11489" max="11513" width="8.42578125" style="1" customWidth="1"/>
    <col min="11514" max="11738" width="8.85546875" style="1"/>
    <col min="11739" max="11740" width="10.7109375" style="1" customWidth="1"/>
    <col min="11741" max="11741" width="26.42578125" style="1" customWidth="1"/>
    <col min="11742" max="11743" width="16.7109375" style="1" customWidth="1"/>
    <col min="11744" max="11744" width="8.7109375" style="1" customWidth="1"/>
    <col min="11745" max="11769" width="8.42578125" style="1" customWidth="1"/>
    <col min="11770" max="11994" width="8.85546875" style="1"/>
    <col min="11995" max="11996" width="10.7109375" style="1" customWidth="1"/>
    <col min="11997" max="11997" width="26.42578125" style="1" customWidth="1"/>
    <col min="11998" max="11999" width="16.7109375" style="1" customWidth="1"/>
    <col min="12000" max="12000" width="8.7109375" style="1" customWidth="1"/>
    <col min="12001" max="12025" width="8.42578125" style="1" customWidth="1"/>
    <col min="12026" max="12250" width="8.85546875" style="1"/>
    <col min="12251" max="12252" width="10.7109375" style="1" customWidth="1"/>
    <col min="12253" max="12253" width="26.42578125" style="1" customWidth="1"/>
    <col min="12254" max="12255" width="16.7109375" style="1" customWidth="1"/>
    <col min="12256" max="12256" width="8.7109375" style="1" customWidth="1"/>
    <col min="12257" max="12281" width="8.42578125" style="1" customWidth="1"/>
    <col min="12282" max="12506" width="8.85546875" style="1"/>
    <col min="12507" max="12508" width="10.7109375" style="1" customWidth="1"/>
    <col min="12509" max="12509" width="26.42578125" style="1" customWidth="1"/>
    <col min="12510" max="12511" width="16.7109375" style="1" customWidth="1"/>
    <col min="12512" max="12512" width="8.7109375" style="1" customWidth="1"/>
    <col min="12513" max="12537" width="8.42578125" style="1" customWidth="1"/>
    <col min="12538" max="12762" width="8.85546875" style="1"/>
    <col min="12763" max="12764" width="10.7109375" style="1" customWidth="1"/>
    <col min="12765" max="12765" width="26.42578125" style="1" customWidth="1"/>
    <col min="12766" max="12767" width="16.7109375" style="1" customWidth="1"/>
    <col min="12768" max="12768" width="8.7109375" style="1" customWidth="1"/>
    <col min="12769" max="12793" width="8.42578125" style="1" customWidth="1"/>
    <col min="12794" max="13018" width="8.85546875" style="1"/>
    <col min="13019" max="13020" width="10.7109375" style="1" customWidth="1"/>
    <col min="13021" max="13021" width="26.42578125" style="1" customWidth="1"/>
    <col min="13022" max="13023" width="16.7109375" style="1" customWidth="1"/>
    <col min="13024" max="13024" width="8.7109375" style="1" customWidth="1"/>
    <col min="13025" max="13049" width="8.42578125" style="1" customWidth="1"/>
    <col min="13050" max="13274" width="8.85546875" style="1"/>
    <col min="13275" max="13276" width="10.7109375" style="1" customWidth="1"/>
    <col min="13277" max="13277" width="26.42578125" style="1" customWidth="1"/>
    <col min="13278" max="13279" width="16.7109375" style="1" customWidth="1"/>
    <col min="13280" max="13280" width="8.7109375" style="1" customWidth="1"/>
    <col min="13281" max="13305" width="8.42578125" style="1" customWidth="1"/>
    <col min="13306" max="13530" width="8.85546875" style="1"/>
    <col min="13531" max="13532" width="10.7109375" style="1" customWidth="1"/>
    <col min="13533" max="13533" width="26.42578125" style="1" customWidth="1"/>
    <col min="13534" max="13535" width="16.7109375" style="1" customWidth="1"/>
    <col min="13536" max="13536" width="8.7109375" style="1" customWidth="1"/>
    <col min="13537" max="13561" width="8.42578125" style="1" customWidth="1"/>
    <col min="13562" max="13786" width="8.85546875" style="1"/>
    <col min="13787" max="13788" width="10.7109375" style="1" customWidth="1"/>
    <col min="13789" max="13789" width="26.42578125" style="1" customWidth="1"/>
    <col min="13790" max="13791" width="16.7109375" style="1" customWidth="1"/>
    <col min="13792" max="13792" width="8.7109375" style="1" customWidth="1"/>
    <col min="13793" max="13817" width="8.42578125" style="1" customWidth="1"/>
    <col min="13818" max="14042" width="8.85546875" style="1"/>
    <col min="14043" max="14044" width="10.7109375" style="1" customWidth="1"/>
    <col min="14045" max="14045" width="26.42578125" style="1" customWidth="1"/>
    <col min="14046" max="14047" width="16.7109375" style="1" customWidth="1"/>
    <col min="14048" max="14048" width="8.7109375" style="1" customWidth="1"/>
    <col min="14049" max="14073" width="8.42578125" style="1" customWidth="1"/>
    <col min="14074" max="14298" width="8.85546875" style="1"/>
    <col min="14299" max="14300" width="10.7109375" style="1" customWidth="1"/>
    <col min="14301" max="14301" width="26.42578125" style="1" customWidth="1"/>
    <col min="14302" max="14303" width="16.7109375" style="1" customWidth="1"/>
    <col min="14304" max="14304" width="8.7109375" style="1" customWidth="1"/>
    <col min="14305" max="14329" width="8.42578125" style="1" customWidth="1"/>
    <col min="14330" max="14554" width="8.85546875" style="1"/>
    <col min="14555" max="14556" width="10.7109375" style="1" customWidth="1"/>
    <col min="14557" max="14557" width="26.42578125" style="1" customWidth="1"/>
    <col min="14558" max="14559" width="16.7109375" style="1" customWidth="1"/>
    <col min="14560" max="14560" width="8.7109375" style="1" customWidth="1"/>
    <col min="14561" max="14585" width="8.42578125" style="1" customWidth="1"/>
    <col min="14586" max="14810" width="8.85546875" style="1"/>
    <col min="14811" max="14812" width="10.7109375" style="1" customWidth="1"/>
    <col min="14813" max="14813" width="26.42578125" style="1" customWidth="1"/>
    <col min="14814" max="14815" width="16.7109375" style="1" customWidth="1"/>
    <col min="14816" max="14816" width="8.7109375" style="1" customWidth="1"/>
    <col min="14817" max="14841" width="8.42578125" style="1" customWidth="1"/>
    <col min="14842" max="15066" width="8.85546875" style="1"/>
    <col min="15067" max="15068" width="10.7109375" style="1" customWidth="1"/>
    <col min="15069" max="15069" width="26.42578125" style="1" customWidth="1"/>
    <col min="15070" max="15071" width="16.7109375" style="1" customWidth="1"/>
    <col min="15072" max="15072" width="8.7109375" style="1" customWidth="1"/>
    <col min="15073" max="15097" width="8.42578125" style="1" customWidth="1"/>
    <col min="15098" max="15322" width="8.85546875" style="1"/>
    <col min="15323" max="15324" width="10.7109375" style="1" customWidth="1"/>
    <col min="15325" max="15325" width="26.42578125" style="1" customWidth="1"/>
    <col min="15326" max="15327" width="16.7109375" style="1" customWidth="1"/>
    <col min="15328" max="15328" width="8.7109375" style="1" customWidth="1"/>
    <col min="15329" max="15353" width="8.42578125" style="1" customWidth="1"/>
    <col min="15354" max="15578" width="8.85546875" style="1"/>
    <col min="15579" max="15580" width="10.7109375" style="1" customWidth="1"/>
    <col min="15581" max="15581" width="26.42578125" style="1" customWidth="1"/>
    <col min="15582" max="15583" width="16.7109375" style="1" customWidth="1"/>
    <col min="15584" max="15584" width="8.7109375" style="1" customWidth="1"/>
    <col min="15585" max="15609" width="8.42578125" style="1" customWidth="1"/>
    <col min="15610" max="15834" width="8.85546875" style="1"/>
    <col min="15835" max="15836" width="10.7109375" style="1" customWidth="1"/>
    <col min="15837" max="15837" width="26.42578125" style="1" customWidth="1"/>
    <col min="15838" max="15839" width="16.7109375" style="1" customWidth="1"/>
    <col min="15840" max="15840" width="8.7109375" style="1" customWidth="1"/>
    <col min="15841" max="15865" width="8.42578125" style="1" customWidth="1"/>
    <col min="15866" max="16090" width="8.85546875" style="1"/>
    <col min="16091" max="16092" width="10.7109375" style="1" customWidth="1"/>
    <col min="16093" max="16093" width="26.42578125" style="1" customWidth="1"/>
    <col min="16094" max="16095" width="16.7109375" style="1" customWidth="1"/>
    <col min="16096" max="16096" width="8.7109375" style="1" customWidth="1"/>
    <col min="16097" max="16121" width="8.42578125" style="1" customWidth="1"/>
    <col min="16122" max="16353" width="8.85546875" style="1"/>
    <col min="16354" max="16384" width="9.140625" style="1" customWidth="1"/>
  </cols>
  <sheetData>
    <row r="1" spans="2:18" x14ac:dyDescent="0.2">
      <c r="E1" s="2" t="s">
        <v>0</v>
      </c>
      <c r="F1" s="64"/>
      <c r="G1" s="70">
        <v>1200</v>
      </c>
      <c r="H1" s="70">
        <v>1300</v>
      </c>
      <c r="I1" s="132">
        <v>50300</v>
      </c>
      <c r="J1" s="70">
        <v>50300</v>
      </c>
      <c r="K1" s="70">
        <v>50300</v>
      </c>
      <c r="L1" s="70">
        <f>'[4]PAVT MARK 1'!H1</f>
        <v>50300</v>
      </c>
      <c r="M1" s="70">
        <v>50400</v>
      </c>
      <c r="N1" s="70">
        <v>50400</v>
      </c>
      <c r="O1" s="70">
        <f>'[5]PAVT MARK 7'!H1</f>
        <v>90000</v>
      </c>
      <c r="P1" s="70">
        <f>'[5]PAVT MARK 7'!I1</f>
        <v>90000</v>
      </c>
      <c r="Q1" s="70">
        <f>'[5]PAVT MARK 7'!S1</f>
        <v>20300</v>
      </c>
      <c r="R1" s="70">
        <f>'[5]PAVT MARK 7'!V1</f>
        <v>20910</v>
      </c>
    </row>
    <row r="2" spans="2:18" ht="15" x14ac:dyDescent="0.25">
      <c r="G2" s="4"/>
      <c r="H2" s="4"/>
      <c r="L2" s="4"/>
      <c r="R2" s="4"/>
    </row>
    <row r="3" spans="2:18" ht="15.75" thickBot="1" x14ac:dyDescent="0.3">
      <c r="G3" s="4"/>
      <c r="H3" s="4"/>
      <c r="L3" s="4"/>
      <c r="R3" s="4"/>
    </row>
    <row r="4" spans="2:18" ht="12.75" customHeight="1" x14ac:dyDescent="0.2">
      <c r="B4" s="331"/>
      <c r="C4" s="331"/>
      <c r="D4" s="134"/>
      <c r="E4" s="135"/>
      <c r="F4" s="331"/>
      <c r="G4" s="136">
        <v>644</v>
      </c>
      <c r="H4" s="136">
        <v>644</v>
      </c>
      <c r="I4" s="15">
        <v>644</v>
      </c>
      <c r="J4" s="13">
        <v>644</v>
      </c>
      <c r="K4" s="13">
        <v>644</v>
      </c>
      <c r="L4" s="136">
        <f>'[4]PAVT MARK 1'!H4</f>
        <v>644</v>
      </c>
      <c r="M4" s="15">
        <v>644</v>
      </c>
      <c r="N4" s="15">
        <v>644</v>
      </c>
      <c r="O4" s="136">
        <f>'[5]PAVT MARK 7'!H4</f>
        <v>645</v>
      </c>
      <c r="P4" s="136">
        <f>'[5]PAVT MARK 7'!I4</f>
        <v>645</v>
      </c>
      <c r="Q4" s="137">
        <f>'[5]PAVT MARK 7'!S4</f>
        <v>646</v>
      </c>
      <c r="R4" s="136">
        <f>'[5]PAVT MARK 7'!V4</f>
        <v>647</v>
      </c>
    </row>
    <row r="5" spans="2:18" ht="12.75" customHeight="1" x14ac:dyDescent="0.2">
      <c r="B5" s="319"/>
      <c r="C5" s="332"/>
      <c r="D5" s="319" t="s">
        <v>1</v>
      </c>
      <c r="E5" s="319"/>
      <c r="F5" s="319"/>
      <c r="G5" s="324" t="s">
        <v>312</v>
      </c>
      <c r="H5" s="324" t="s">
        <v>25</v>
      </c>
      <c r="I5" s="324" t="s">
        <v>186</v>
      </c>
      <c r="J5" s="324" t="s">
        <v>128</v>
      </c>
      <c r="K5" s="324" t="s">
        <v>129</v>
      </c>
      <c r="L5" s="324" t="str">
        <f>'[4]PAVT MARK 1'!H5:H14</f>
        <v>PAVEMENT MARKING, MISC.: TRANSVERSE / DIAGONAL LINE, 20"</v>
      </c>
      <c r="M5" s="327" t="s">
        <v>126</v>
      </c>
      <c r="N5" s="327" t="s">
        <v>127</v>
      </c>
      <c r="O5" s="324" t="str">
        <f>'[5]PAVT MARK 7'!H5:H14</f>
        <v>PAVEMENT MARKING, MISC.: EDGE LINE, 5", TYPE A1</v>
      </c>
      <c r="P5" s="324" t="str">
        <f>'[5]PAVT MARK 7'!I5:I14</f>
        <v>PAVEMENT MARKING, MISC.: LANE LINE, 5", TYPE A1</v>
      </c>
      <c r="Q5" s="324" t="str">
        <f>'[5]PAVT MARK 7'!S5:S14</f>
        <v>LANE ARROW</v>
      </c>
      <c r="R5" s="324" t="str">
        <f>'[5]PAVT MARK 7'!V5:V14</f>
        <v>BIKE LANE SYMBOL MARKING, TYPE B90</v>
      </c>
    </row>
    <row r="6" spans="2:18" ht="12.75" customHeight="1" x14ac:dyDescent="0.2">
      <c r="B6" s="319"/>
      <c r="C6" s="332"/>
      <c r="D6" s="319"/>
      <c r="E6" s="319"/>
      <c r="F6" s="319"/>
      <c r="G6" s="333"/>
      <c r="H6" s="325"/>
      <c r="I6" s="325"/>
      <c r="J6" s="325"/>
      <c r="K6" s="325"/>
      <c r="L6" s="325"/>
      <c r="M6" s="328"/>
      <c r="N6" s="328"/>
      <c r="O6" s="325"/>
      <c r="P6" s="325"/>
      <c r="Q6" s="325"/>
      <c r="R6" s="325"/>
    </row>
    <row r="7" spans="2:18" ht="12.75" customHeight="1" x14ac:dyDescent="0.2">
      <c r="B7" s="319"/>
      <c r="C7" s="332"/>
      <c r="D7" s="319"/>
      <c r="E7" s="319"/>
      <c r="F7" s="319"/>
      <c r="G7" s="333"/>
      <c r="H7" s="325"/>
      <c r="I7" s="325"/>
      <c r="J7" s="325"/>
      <c r="K7" s="325"/>
      <c r="L7" s="325"/>
      <c r="M7" s="328"/>
      <c r="N7" s="328"/>
      <c r="O7" s="325"/>
      <c r="P7" s="325"/>
      <c r="Q7" s="325"/>
      <c r="R7" s="325"/>
    </row>
    <row r="8" spans="2:18" ht="12.75" customHeight="1" x14ac:dyDescent="0.2">
      <c r="B8" s="319"/>
      <c r="C8" s="332"/>
      <c r="D8" s="319"/>
      <c r="E8" s="319"/>
      <c r="F8" s="319"/>
      <c r="G8" s="333"/>
      <c r="H8" s="325"/>
      <c r="I8" s="325"/>
      <c r="J8" s="325"/>
      <c r="K8" s="325"/>
      <c r="L8" s="325"/>
      <c r="M8" s="328"/>
      <c r="N8" s="328"/>
      <c r="O8" s="325"/>
      <c r="P8" s="325"/>
      <c r="Q8" s="325"/>
      <c r="R8" s="325"/>
    </row>
    <row r="9" spans="2:18" ht="12.75" customHeight="1" x14ac:dyDescent="0.2">
      <c r="B9" s="129" t="s">
        <v>3</v>
      </c>
      <c r="C9" s="319" t="s">
        <v>4</v>
      </c>
      <c r="D9" s="319"/>
      <c r="E9" s="319"/>
      <c r="F9" s="319" t="s">
        <v>5</v>
      </c>
      <c r="G9" s="333"/>
      <c r="H9" s="325"/>
      <c r="I9" s="325"/>
      <c r="J9" s="325"/>
      <c r="K9" s="325"/>
      <c r="L9" s="325"/>
      <c r="M9" s="328"/>
      <c r="N9" s="328"/>
      <c r="O9" s="325"/>
      <c r="P9" s="325"/>
      <c r="Q9" s="325"/>
      <c r="R9" s="325"/>
    </row>
    <row r="10" spans="2:18" ht="12.75" customHeight="1" x14ac:dyDescent="0.2">
      <c r="B10" s="129" t="s">
        <v>6</v>
      </c>
      <c r="C10" s="319"/>
      <c r="D10" s="319"/>
      <c r="E10" s="319"/>
      <c r="F10" s="319"/>
      <c r="G10" s="333"/>
      <c r="H10" s="325"/>
      <c r="I10" s="325"/>
      <c r="J10" s="325"/>
      <c r="K10" s="325"/>
      <c r="L10" s="325"/>
      <c r="M10" s="328"/>
      <c r="N10" s="328"/>
      <c r="O10" s="325"/>
      <c r="P10" s="325"/>
      <c r="Q10" s="325"/>
      <c r="R10" s="325"/>
    </row>
    <row r="11" spans="2:18" ht="12.75" customHeight="1" x14ac:dyDescent="0.2">
      <c r="B11" s="319"/>
      <c r="C11" s="129"/>
      <c r="D11" s="319"/>
      <c r="E11" s="319"/>
      <c r="F11" s="319"/>
      <c r="G11" s="333"/>
      <c r="H11" s="325"/>
      <c r="I11" s="325"/>
      <c r="J11" s="325"/>
      <c r="K11" s="325"/>
      <c r="L11" s="325"/>
      <c r="M11" s="328"/>
      <c r="N11" s="328"/>
      <c r="O11" s="325"/>
      <c r="P11" s="325"/>
      <c r="Q11" s="325"/>
      <c r="R11" s="325"/>
    </row>
    <row r="12" spans="2:18" ht="12.75" customHeight="1" x14ac:dyDescent="0.2">
      <c r="B12" s="319"/>
      <c r="C12" s="129"/>
      <c r="D12" s="319"/>
      <c r="E12" s="319"/>
      <c r="F12" s="319"/>
      <c r="G12" s="333"/>
      <c r="H12" s="325"/>
      <c r="I12" s="325"/>
      <c r="J12" s="325"/>
      <c r="K12" s="325"/>
      <c r="L12" s="325"/>
      <c r="M12" s="328"/>
      <c r="N12" s="328"/>
      <c r="O12" s="325"/>
      <c r="P12" s="325"/>
      <c r="Q12" s="325"/>
      <c r="R12" s="325"/>
    </row>
    <row r="13" spans="2:18" ht="12.75" customHeight="1" x14ac:dyDescent="0.2">
      <c r="B13" s="319"/>
      <c r="C13" s="129"/>
      <c r="D13" s="319"/>
      <c r="E13" s="319"/>
      <c r="F13" s="319"/>
      <c r="G13" s="333"/>
      <c r="H13" s="325"/>
      <c r="I13" s="325"/>
      <c r="J13" s="325"/>
      <c r="K13" s="325"/>
      <c r="L13" s="325"/>
      <c r="M13" s="328"/>
      <c r="N13" s="328"/>
      <c r="O13" s="325"/>
      <c r="P13" s="325"/>
      <c r="Q13" s="325"/>
      <c r="R13" s="325"/>
    </row>
    <row r="14" spans="2:18" ht="12.75" customHeight="1" thickBot="1" x14ac:dyDescent="0.25">
      <c r="B14" s="319"/>
      <c r="C14" s="129"/>
      <c r="D14" s="319"/>
      <c r="E14" s="319"/>
      <c r="F14" s="319"/>
      <c r="G14" s="334"/>
      <c r="H14" s="326"/>
      <c r="I14" s="326"/>
      <c r="J14" s="326"/>
      <c r="K14" s="326"/>
      <c r="L14" s="326"/>
      <c r="M14" s="329"/>
      <c r="N14" s="329"/>
      <c r="O14" s="326"/>
      <c r="P14" s="326"/>
      <c r="Q14" s="326"/>
      <c r="R14" s="326"/>
    </row>
    <row r="15" spans="2:18" ht="12.75" customHeight="1" thickBot="1" x14ac:dyDescent="0.25">
      <c r="B15" s="320"/>
      <c r="C15" s="128" t="s">
        <v>7</v>
      </c>
      <c r="D15" s="9" t="s">
        <v>8</v>
      </c>
      <c r="E15" s="9" t="s">
        <v>9</v>
      </c>
      <c r="F15" s="320"/>
      <c r="G15" s="10" t="s">
        <v>23</v>
      </c>
      <c r="H15" s="10" t="s">
        <v>26</v>
      </c>
      <c r="I15" s="12" t="s">
        <v>23</v>
      </c>
      <c r="J15" s="11" t="s">
        <v>23</v>
      </c>
      <c r="K15" s="11" t="s">
        <v>23</v>
      </c>
      <c r="L15" s="10" t="str">
        <f>'[4]PAVT MARK 1'!H15</f>
        <v>FT</v>
      </c>
      <c r="M15" s="12" t="s">
        <v>23</v>
      </c>
      <c r="N15" s="12" t="s">
        <v>23</v>
      </c>
      <c r="O15" s="10" t="str">
        <f>'[5]PAVT MARK 7'!H15</f>
        <v>FT</v>
      </c>
      <c r="P15" s="10" t="str">
        <f>'[5]PAVT MARK 7'!I15</f>
        <v>FT</v>
      </c>
      <c r="Q15" s="10" t="str">
        <f>'[5]PAVT MARK 7'!S15</f>
        <v>EACH</v>
      </c>
      <c r="R15" s="10" t="str">
        <f>'[5]PAVT MARK 7'!V15</f>
        <v>EACH</v>
      </c>
    </row>
    <row r="16" spans="2:18" ht="12.75" customHeight="1" x14ac:dyDescent="0.2">
      <c r="B16" s="92"/>
      <c r="C16" s="92"/>
      <c r="D16" s="94"/>
      <c r="E16" s="94"/>
      <c r="F16" s="92"/>
      <c r="G16" s="92"/>
      <c r="H16" s="92"/>
      <c r="I16" s="40"/>
      <c r="J16" s="13"/>
      <c r="K16" s="13"/>
      <c r="L16" s="13"/>
      <c r="M16" s="13"/>
      <c r="N16" s="13"/>
      <c r="O16" s="92"/>
      <c r="P16" s="92"/>
      <c r="Q16" s="92"/>
      <c r="R16" s="92"/>
    </row>
    <row r="17" spans="2:18" ht="12.75" customHeight="1" x14ac:dyDescent="0.2">
      <c r="B17" s="92" t="s">
        <v>201</v>
      </c>
      <c r="C17" s="92" t="s">
        <v>311</v>
      </c>
      <c r="D17" s="94">
        <v>508806</v>
      </c>
      <c r="E17" s="94"/>
      <c r="F17" s="92" t="s">
        <v>30</v>
      </c>
      <c r="G17" s="92"/>
      <c r="H17" s="92"/>
      <c r="I17" s="92"/>
      <c r="J17" s="92"/>
      <c r="K17" s="92"/>
      <c r="L17" s="92"/>
      <c r="M17" s="43"/>
      <c r="N17" s="43"/>
      <c r="O17" s="92"/>
      <c r="P17" s="92"/>
      <c r="Q17" s="92">
        <v>1</v>
      </c>
      <c r="R17" s="92"/>
    </row>
    <row r="18" spans="2:18" ht="12.75" customHeight="1" x14ac:dyDescent="0.2">
      <c r="B18" s="92" t="s">
        <v>201</v>
      </c>
      <c r="C18" s="92" t="s">
        <v>311</v>
      </c>
      <c r="D18" s="94">
        <v>508872</v>
      </c>
      <c r="E18" s="94"/>
      <c r="F18" s="92" t="s">
        <v>30</v>
      </c>
      <c r="G18" s="92"/>
      <c r="H18" s="92"/>
      <c r="I18" s="92"/>
      <c r="J18" s="92"/>
      <c r="K18" s="92"/>
      <c r="L18" s="92"/>
      <c r="M18" s="43"/>
      <c r="N18" s="43"/>
      <c r="O18" s="92"/>
      <c r="P18" s="92"/>
      <c r="Q18" s="92">
        <v>1</v>
      </c>
      <c r="R18" s="92"/>
    </row>
    <row r="19" spans="2:18" x14ac:dyDescent="0.2">
      <c r="B19" s="92" t="s">
        <v>201</v>
      </c>
      <c r="C19" s="92" t="s">
        <v>311</v>
      </c>
      <c r="D19" s="94">
        <v>508938</v>
      </c>
      <c r="E19" s="94"/>
      <c r="F19" s="92" t="s">
        <v>30</v>
      </c>
      <c r="G19" s="92"/>
      <c r="H19" s="92"/>
      <c r="I19" s="92"/>
      <c r="J19" s="92"/>
      <c r="K19" s="92"/>
      <c r="L19" s="92"/>
      <c r="M19" s="43"/>
      <c r="N19" s="43"/>
      <c r="O19" s="92"/>
      <c r="P19" s="92"/>
      <c r="Q19" s="92">
        <v>1</v>
      </c>
      <c r="R19" s="92"/>
    </row>
    <row r="20" spans="2:18" ht="12.75" customHeight="1" x14ac:dyDescent="0.2">
      <c r="B20" s="92" t="s">
        <v>201</v>
      </c>
      <c r="C20" s="92" t="s">
        <v>311</v>
      </c>
      <c r="D20" s="94">
        <v>509070</v>
      </c>
      <c r="E20" s="94"/>
      <c r="F20" s="92" t="s">
        <v>30</v>
      </c>
      <c r="G20" s="92"/>
      <c r="H20" s="92"/>
      <c r="I20" s="92"/>
      <c r="J20" s="92"/>
      <c r="K20" s="92"/>
      <c r="L20" s="92"/>
      <c r="M20" s="43"/>
      <c r="N20" s="43"/>
      <c r="O20" s="92"/>
      <c r="P20" s="92"/>
      <c r="Q20" s="92">
        <v>1</v>
      </c>
      <c r="R20" s="92"/>
    </row>
    <row r="21" spans="2:18" ht="12.75" customHeight="1" x14ac:dyDescent="0.2">
      <c r="B21" s="92" t="s">
        <v>310</v>
      </c>
      <c r="C21" s="92" t="s">
        <v>210</v>
      </c>
      <c r="D21" s="94">
        <v>2280</v>
      </c>
      <c r="E21" s="94"/>
      <c r="F21" s="92" t="s">
        <v>30</v>
      </c>
      <c r="G21" s="92">
        <v>8</v>
      </c>
      <c r="H21" s="92"/>
      <c r="I21" s="92"/>
      <c r="J21" s="92"/>
      <c r="K21" s="92"/>
      <c r="L21" s="92"/>
      <c r="M21" s="43"/>
      <c r="N21" s="43"/>
      <c r="O21" s="92"/>
      <c r="P21" s="92"/>
      <c r="Q21" s="92"/>
      <c r="R21" s="92"/>
    </row>
    <row r="22" spans="2:18" ht="12.75" customHeight="1" x14ac:dyDescent="0.2">
      <c r="B22" s="92" t="s">
        <v>310</v>
      </c>
      <c r="C22" s="92" t="s">
        <v>210</v>
      </c>
      <c r="D22" s="94">
        <v>2257</v>
      </c>
      <c r="E22" s="94"/>
      <c r="F22" s="92" t="s">
        <v>30</v>
      </c>
      <c r="G22" s="92">
        <v>8</v>
      </c>
      <c r="H22" s="92"/>
      <c r="I22" s="92"/>
      <c r="J22" s="92"/>
      <c r="K22" s="92"/>
      <c r="L22" s="92"/>
      <c r="M22" s="43"/>
      <c r="N22" s="43"/>
      <c r="O22" s="92"/>
      <c r="P22" s="92"/>
      <c r="Q22" s="92"/>
      <c r="R22" s="92"/>
    </row>
    <row r="23" spans="2:18" ht="12.75" customHeight="1" x14ac:dyDescent="0.2">
      <c r="B23" s="92" t="s">
        <v>310</v>
      </c>
      <c r="C23" s="92" t="s">
        <v>210</v>
      </c>
      <c r="D23" s="94">
        <v>2234</v>
      </c>
      <c r="E23" s="94"/>
      <c r="F23" s="92" t="s">
        <v>30</v>
      </c>
      <c r="G23" s="92">
        <v>8</v>
      </c>
      <c r="H23" s="92"/>
      <c r="I23" s="92"/>
      <c r="J23" s="92"/>
      <c r="K23" s="92"/>
      <c r="L23" s="92"/>
      <c r="M23" s="43"/>
      <c r="N23" s="43"/>
      <c r="O23" s="92"/>
      <c r="P23" s="92"/>
      <c r="Q23" s="92"/>
      <c r="R23" s="92"/>
    </row>
    <row r="24" spans="2:18" ht="12.75" customHeight="1" x14ac:dyDescent="0.2">
      <c r="B24" s="92" t="s">
        <v>310</v>
      </c>
      <c r="C24" s="92" t="s">
        <v>210</v>
      </c>
      <c r="D24" s="94">
        <v>2211</v>
      </c>
      <c r="E24" s="94"/>
      <c r="F24" s="92" t="s">
        <v>30</v>
      </c>
      <c r="G24" s="92">
        <v>8</v>
      </c>
      <c r="H24" s="92"/>
      <c r="I24" s="92"/>
      <c r="J24" s="92"/>
      <c r="K24" s="92"/>
      <c r="L24" s="92"/>
      <c r="M24" s="43"/>
      <c r="N24" s="43"/>
      <c r="O24" s="92"/>
      <c r="P24" s="92"/>
      <c r="Q24" s="92"/>
      <c r="R24" s="92"/>
    </row>
    <row r="25" spans="2:18" ht="12.75" customHeight="1" x14ac:dyDescent="0.2">
      <c r="B25" s="92" t="s">
        <v>310</v>
      </c>
      <c r="C25" s="92" t="s">
        <v>210</v>
      </c>
      <c r="D25" s="94">
        <v>2188</v>
      </c>
      <c r="E25" s="94"/>
      <c r="F25" s="92" t="s">
        <v>30</v>
      </c>
      <c r="G25" s="92">
        <v>8</v>
      </c>
      <c r="H25" s="92"/>
      <c r="I25" s="92"/>
      <c r="J25" s="92"/>
      <c r="K25" s="92"/>
      <c r="L25" s="92"/>
      <c r="M25" s="43"/>
      <c r="N25" s="43"/>
      <c r="O25" s="92"/>
      <c r="P25" s="92"/>
      <c r="Q25" s="92"/>
      <c r="R25" s="92"/>
    </row>
    <row r="26" spans="2:18" ht="12.75" customHeight="1" x14ac:dyDescent="0.2">
      <c r="B26" s="92" t="s">
        <v>310</v>
      </c>
      <c r="C26" s="92" t="s">
        <v>210</v>
      </c>
      <c r="D26" s="94">
        <v>2165</v>
      </c>
      <c r="E26" s="94"/>
      <c r="F26" s="92" t="s">
        <v>30</v>
      </c>
      <c r="G26" s="92">
        <v>8</v>
      </c>
      <c r="H26" s="92"/>
      <c r="I26" s="92"/>
      <c r="J26" s="92"/>
      <c r="K26" s="92"/>
      <c r="L26" s="92"/>
      <c r="M26" s="43"/>
      <c r="N26" s="43"/>
      <c r="O26" s="92"/>
      <c r="P26" s="92"/>
      <c r="Q26" s="92"/>
      <c r="R26" s="92"/>
    </row>
    <row r="27" spans="2:18" ht="12.75" customHeight="1" x14ac:dyDescent="0.2">
      <c r="B27" s="92" t="s">
        <v>310</v>
      </c>
      <c r="C27" s="92" t="s">
        <v>210</v>
      </c>
      <c r="D27" s="94">
        <v>2142</v>
      </c>
      <c r="E27" s="94"/>
      <c r="F27" s="92" t="s">
        <v>30</v>
      </c>
      <c r="G27" s="92">
        <v>8</v>
      </c>
      <c r="H27" s="92"/>
      <c r="I27" s="92"/>
      <c r="J27" s="92"/>
      <c r="K27" s="92"/>
      <c r="L27" s="92"/>
      <c r="M27" s="43"/>
      <c r="N27" s="43"/>
      <c r="O27" s="92"/>
      <c r="P27" s="92"/>
      <c r="Q27" s="92"/>
      <c r="R27" s="92"/>
    </row>
    <row r="28" spans="2:18" ht="12.75" customHeight="1" x14ac:dyDescent="0.2">
      <c r="B28" s="92" t="s">
        <v>310</v>
      </c>
      <c r="C28" s="92" t="s">
        <v>210</v>
      </c>
      <c r="D28" s="94">
        <v>2119</v>
      </c>
      <c r="E28" s="94"/>
      <c r="F28" s="92" t="s">
        <v>30</v>
      </c>
      <c r="G28" s="92">
        <v>8</v>
      </c>
      <c r="H28" s="92"/>
      <c r="I28" s="92"/>
      <c r="J28" s="92"/>
      <c r="K28" s="92"/>
      <c r="L28" s="92"/>
      <c r="M28" s="43"/>
      <c r="N28" s="43"/>
      <c r="O28" s="92"/>
      <c r="P28" s="92"/>
      <c r="Q28" s="92"/>
      <c r="R28" s="92"/>
    </row>
    <row r="29" spans="2:18" ht="12.75" customHeight="1" x14ac:dyDescent="0.2">
      <c r="B29" s="92" t="s">
        <v>310</v>
      </c>
      <c r="C29" s="92" t="s">
        <v>210</v>
      </c>
      <c r="D29" s="94">
        <v>2096</v>
      </c>
      <c r="E29" s="94"/>
      <c r="F29" s="92" t="s">
        <v>30</v>
      </c>
      <c r="G29" s="92">
        <v>8</v>
      </c>
      <c r="H29" s="92"/>
      <c r="I29" s="92"/>
      <c r="J29" s="92"/>
      <c r="K29" s="92"/>
      <c r="L29" s="92"/>
      <c r="M29" s="43"/>
      <c r="N29" s="43"/>
      <c r="O29" s="92"/>
      <c r="P29" s="92"/>
      <c r="Q29" s="92"/>
      <c r="R29" s="92"/>
    </row>
    <row r="30" spans="2:18" ht="12.75" customHeight="1" x14ac:dyDescent="0.2">
      <c r="B30" s="92" t="s">
        <v>310</v>
      </c>
      <c r="C30" s="92" t="s">
        <v>210</v>
      </c>
      <c r="D30" s="94">
        <v>2073</v>
      </c>
      <c r="E30" s="94"/>
      <c r="F30" s="92" t="s">
        <v>30</v>
      </c>
      <c r="G30" s="92">
        <v>8</v>
      </c>
      <c r="H30" s="92"/>
      <c r="I30" s="92"/>
      <c r="J30" s="92"/>
      <c r="K30" s="92"/>
      <c r="L30" s="92"/>
      <c r="M30" s="43"/>
      <c r="N30" s="43"/>
      <c r="O30" s="92"/>
      <c r="P30" s="92"/>
      <c r="Q30" s="92"/>
      <c r="R30" s="92"/>
    </row>
    <row r="31" spans="2:18" ht="12.75" customHeight="1" x14ac:dyDescent="0.2">
      <c r="B31" s="92" t="s">
        <v>201</v>
      </c>
      <c r="C31" s="92" t="s">
        <v>210</v>
      </c>
      <c r="D31" s="94">
        <v>2126</v>
      </c>
      <c r="E31" s="94"/>
      <c r="F31" s="92" t="s">
        <v>30</v>
      </c>
      <c r="G31" s="92"/>
      <c r="H31" s="92">
        <v>1</v>
      </c>
      <c r="I31" s="92"/>
      <c r="J31" s="92"/>
      <c r="K31" s="92"/>
      <c r="L31" s="92"/>
      <c r="M31" s="43"/>
      <c r="N31" s="43"/>
      <c r="O31" s="92"/>
      <c r="P31" s="92"/>
      <c r="Q31" s="92"/>
      <c r="R31" s="92"/>
    </row>
    <row r="32" spans="2:18" ht="12.75" customHeight="1" x14ac:dyDescent="0.2">
      <c r="B32" s="92" t="s">
        <v>201</v>
      </c>
      <c r="C32" s="92" t="s">
        <v>210</v>
      </c>
      <c r="D32" s="94">
        <v>2184</v>
      </c>
      <c r="E32" s="94"/>
      <c r="F32" s="92" t="s">
        <v>30</v>
      </c>
      <c r="G32" s="92"/>
      <c r="H32" s="92">
        <v>1</v>
      </c>
      <c r="I32" s="92"/>
      <c r="J32" s="92"/>
      <c r="K32" s="92"/>
      <c r="L32" s="92"/>
      <c r="M32" s="43"/>
      <c r="N32" s="43"/>
      <c r="O32" s="92"/>
      <c r="P32" s="92"/>
      <c r="Q32" s="92"/>
      <c r="R32" s="92"/>
    </row>
    <row r="33" spans="2:18" ht="12.75" customHeight="1" x14ac:dyDescent="0.2">
      <c r="B33" s="92" t="s">
        <v>201</v>
      </c>
      <c r="C33" s="92" t="s">
        <v>210</v>
      </c>
      <c r="D33" s="94">
        <v>2240</v>
      </c>
      <c r="E33" s="94"/>
      <c r="F33" s="92" t="s">
        <v>30</v>
      </c>
      <c r="G33" s="92"/>
      <c r="H33" s="92">
        <v>1</v>
      </c>
      <c r="I33" s="92"/>
      <c r="J33" s="92"/>
      <c r="K33" s="92"/>
      <c r="L33" s="92"/>
      <c r="M33" s="43"/>
      <c r="N33" s="43"/>
      <c r="O33" s="92"/>
      <c r="P33" s="92"/>
      <c r="Q33" s="92"/>
      <c r="R33" s="92"/>
    </row>
    <row r="34" spans="2:18" ht="12.75" customHeight="1" x14ac:dyDescent="0.2">
      <c r="B34" s="92" t="s">
        <v>201</v>
      </c>
      <c r="C34" s="92" t="s">
        <v>210</v>
      </c>
      <c r="D34" s="94">
        <v>2298</v>
      </c>
      <c r="E34" s="94"/>
      <c r="F34" s="92" t="s">
        <v>30</v>
      </c>
      <c r="G34" s="92"/>
      <c r="H34" s="92">
        <v>1</v>
      </c>
      <c r="I34" s="92"/>
      <c r="J34" s="92"/>
      <c r="K34" s="92"/>
      <c r="L34" s="92"/>
      <c r="M34" s="43"/>
      <c r="N34" s="43"/>
      <c r="O34" s="92"/>
      <c r="P34" s="92"/>
      <c r="Q34" s="92"/>
      <c r="R34" s="92"/>
    </row>
    <row r="35" spans="2:18" ht="12.75" customHeight="1" x14ac:dyDescent="0.2">
      <c r="B35" s="92" t="s">
        <v>190</v>
      </c>
      <c r="C35" s="92" t="s">
        <v>210</v>
      </c>
      <c r="D35" s="94">
        <v>2358</v>
      </c>
      <c r="E35" s="94">
        <v>2443</v>
      </c>
      <c r="F35" s="92" t="s">
        <v>27</v>
      </c>
      <c r="G35" s="92"/>
      <c r="H35" s="92"/>
      <c r="I35" s="92">
        <f>E35-D35</f>
        <v>85</v>
      </c>
      <c r="J35" s="92"/>
      <c r="K35" s="92"/>
      <c r="L35" s="92"/>
      <c r="M35" s="43"/>
      <c r="N35" s="43"/>
      <c r="O35" s="92"/>
      <c r="P35" s="92"/>
      <c r="Q35" s="92"/>
      <c r="R35" s="92"/>
    </row>
    <row r="36" spans="2:18" ht="12.75" customHeight="1" x14ac:dyDescent="0.2">
      <c r="B36" s="92" t="s">
        <v>190</v>
      </c>
      <c r="C36" s="92" t="s">
        <v>210</v>
      </c>
      <c r="D36" s="94">
        <v>2358</v>
      </c>
      <c r="E36" s="94">
        <v>2443</v>
      </c>
      <c r="F36" s="92" t="s">
        <v>27</v>
      </c>
      <c r="G36" s="92"/>
      <c r="H36" s="92"/>
      <c r="I36" s="92">
        <f>E36-D36</f>
        <v>85</v>
      </c>
      <c r="J36" s="92"/>
      <c r="K36" s="92"/>
      <c r="L36" s="92"/>
      <c r="M36" s="43"/>
      <c r="N36" s="43"/>
      <c r="O36" s="92"/>
      <c r="P36" s="92"/>
      <c r="Q36" s="92"/>
      <c r="R36" s="92"/>
    </row>
    <row r="37" spans="2:18" ht="12.75" customHeight="1" x14ac:dyDescent="0.2">
      <c r="B37" s="92" t="s">
        <v>190</v>
      </c>
      <c r="C37" s="92" t="s">
        <v>210</v>
      </c>
      <c r="D37" s="94">
        <v>2358</v>
      </c>
      <c r="E37" s="94">
        <v>2443</v>
      </c>
      <c r="F37" s="92" t="s">
        <v>27</v>
      </c>
      <c r="G37" s="92"/>
      <c r="H37" s="92"/>
      <c r="I37" s="92">
        <f>E37-D37</f>
        <v>85</v>
      </c>
      <c r="J37" s="92"/>
      <c r="K37" s="92"/>
      <c r="L37" s="92"/>
      <c r="M37" s="43"/>
      <c r="N37" s="43"/>
      <c r="O37" s="92"/>
      <c r="P37" s="92"/>
      <c r="Q37" s="92"/>
      <c r="R37" s="92"/>
    </row>
    <row r="38" spans="2:18" ht="12.75" customHeight="1" x14ac:dyDescent="0.2">
      <c r="B38" s="92" t="s">
        <v>190</v>
      </c>
      <c r="C38" s="92" t="s">
        <v>210</v>
      </c>
      <c r="D38" s="94">
        <v>4027</v>
      </c>
      <c r="E38" s="94">
        <v>4127</v>
      </c>
      <c r="F38" s="92" t="s">
        <v>27</v>
      </c>
      <c r="G38" s="92"/>
      <c r="H38" s="92"/>
      <c r="I38" s="92">
        <f>E38-D38</f>
        <v>100</v>
      </c>
      <c r="J38" s="92"/>
      <c r="K38" s="92"/>
      <c r="L38" s="92"/>
      <c r="M38" s="43"/>
      <c r="N38" s="43"/>
      <c r="O38" s="92"/>
      <c r="P38" s="92"/>
      <c r="Q38" s="92"/>
      <c r="R38" s="92"/>
    </row>
    <row r="39" spans="2:18" ht="12.75" customHeight="1" x14ac:dyDescent="0.2">
      <c r="B39" s="92" t="s">
        <v>189</v>
      </c>
      <c r="C39" s="92" t="s">
        <v>210</v>
      </c>
      <c r="D39" s="94">
        <v>2103</v>
      </c>
      <c r="E39" s="94">
        <v>2328</v>
      </c>
      <c r="F39" s="92" t="s">
        <v>30</v>
      </c>
      <c r="G39" s="92"/>
      <c r="H39" s="92"/>
      <c r="I39" s="92"/>
      <c r="J39" s="92">
        <f>E39-D39</f>
        <v>225</v>
      </c>
      <c r="K39" s="92"/>
      <c r="L39" s="92"/>
      <c r="M39" s="92"/>
      <c r="N39" s="43"/>
      <c r="O39" s="92"/>
      <c r="P39" s="92"/>
      <c r="Q39" s="92"/>
      <c r="R39" s="92"/>
    </row>
    <row r="40" spans="2:18" ht="12.75" customHeight="1" x14ac:dyDescent="0.2">
      <c r="B40" s="92" t="s">
        <v>199</v>
      </c>
      <c r="C40" s="92" t="s">
        <v>210</v>
      </c>
      <c r="D40" s="94">
        <v>2332</v>
      </c>
      <c r="E40" s="94"/>
      <c r="F40" s="92" t="s">
        <v>31</v>
      </c>
      <c r="G40" s="92"/>
      <c r="H40" s="92"/>
      <c r="I40" s="92"/>
      <c r="J40" s="92"/>
      <c r="K40" s="92">
        <v>48</v>
      </c>
      <c r="L40" s="92"/>
      <c r="M40" s="92"/>
      <c r="N40" s="43"/>
      <c r="O40" s="92"/>
      <c r="P40" s="92"/>
      <c r="Q40" s="92"/>
      <c r="R40" s="92"/>
    </row>
    <row r="41" spans="2:18" ht="12.75" customHeight="1" x14ac:dyDescent="0.2">
      <c r="B41" s="92" t="s">
        <v>200</v>
      </c>
      <c r="C41" s="92" t="s">
        <v>210</v>
      </c>
      <c r="D41" s="94">
        <v>1954</v>
      </c>
      <c r="E41" s="94">
        <v>1975</v>
      </c>
      <c r="F41" s="92" t="s">
        <v>27</v>
      </c>
      <c r="G41" s="92"/>
      <c r="H41" s="92"/>
      <c r="I41" s="92"/>
      <c r="J41" s="92"/>
      <c r="K41" s="92"/>
      <c r="L41" s="92">
        <v>12</v>
      </c>
      <c r="M41" s="43"/>
      <c r="N41" s="43"/>
      <c r="O41" s="92"/>
      <c r="P41" s="92"/>
      <c r="Q41" s="92"/>
      <c r="R41" s="92"/>
    </row>
    <row r="42" spans="2:18" ht="12.75" customHeight="1" x14ac:dyDescent="0.2">
      <c r="B42" s="92" t="s">
        <v>200</v>
      </c>
      <c r="C42" s="92" t="s">
        <v>210</v>
      </c>
      <c r="D42" s="94">
        <v>1975</v>
      </c>
      <c r="E42" s="94">
        <v>2328</v>
      </c>
      <c r="F42" s="92" t="s">
        <v>27</v>
      </c>
      <c r="G42" s="92"/>
      <c r="H42" s="92"/>
      <c r="I42" s="92"/>
      <c r="J42" s="92"/>
      <c r="K42" s="92"/>
      <c r="L42" s="92">
        <v>164</v>
      </c>
      <c r="M42" s="92"/>
      <c r="N42" s="92"/>
      <c r="O42" s="92"/>
      <c r="P42" s="92"/>
      <c r="Q42" s="92"/>
      <c r="R42" s="92"/>
    </row>
    <row r="43" spans="2:18" ht="12.75" customHeight="1" x14ac:dyDescent="0.2">
      <c r="B43" s="92" t="s">
        <v>187</v>
      </c>
      <c r="C43" s="92" t="s">
        <v>210</v>
      </c>
      <c r="D43" s="94">
        <v>1975</v>
      </c>
      <c r="E43" s="94">
        <v>2328</v>
      </c>
      <c r="F43" s="92" t="s">
        <v>27</v>
      </c>
      <c r="G43" s="92"/>
      <c r="H43" s="92"/>
      <c r="I43" s="92"/>
      <c r="J43" s="92"/>
      <c r="K43" s="92"/>
      <c r="L43" s="92"/>
      <c r="M43" s="92">
        <f>E43-D43</f>
        <v>353</v>
      </c>
      <c r="N43" s="92"/>
      <c r="O43" s="92"/>
      <c r="P43" s="92"/>
      <c r="Q43" s="92"/>
      <c r="R43" s="92"/>
    </row>
    <row r="44" spans="2:18" ht="12.75" customHeight="1" x14ac:dyDescent="0.2">
      <c r="B44" s="92" t="s">
        <v>187</v>
      </c>
      <c r="C44" s="92" t="s">
        <v>210</v>
      </c>
      <c r="D44" s="94">
        <v>1975</v>
      </c>
      <c r="E44" s="94">
        <v>2328</v>
      </c>
      <c r="F44" s="92" t="s">
        <v>27</v>
      </c>
      <c r="G44" s="92"/>
      <c r="H44" s="92"/>
      <c r="I44" s="92"/>
      <c r="J44" s="92"/>
      <c r="K44" s="92"/>
      <c r="L44" s="92"/>
      <c r="M44" s="92">
        <f>E44-D44</f>
        <v>353</v>
      </c>
      <c r="N44" s="92"/>
      <c r="O44" s="92"/>
      <c r="P44" s="92"/>
      <c r="Q44" s="92"/>
      <c r="R44" s="92"/>
    </row>
    <row r="45" spans="2:18" ht="12.75" customHeight="1" x14ac:dyDescent="0.2">
      <c r="B45" s="92" t="s">
        <v>187</v>
      </c>
      <c r="C45" s="92" t="s">
        <v>210</v>
      </c>
      <c r="D45" s="94">
        <v>3695</v>
      </c>
      <c r="E45" s="94">
        <v>4027</v>
      </c>
      <c r="F45" s="92" t="s">
        <v>27</v>
      </c>
      <c r="G45" s="92"/>
      <c r="H45" s="92"/>
      <c r="I45" s="92"/>
      <c r="J45" s="92"/>
      <c r="K45" s="92"/>
      <c r="L45" s="92"/>
      <c r="M45" s="92">
        <f>E45-D45</f>
        <v>332</v>
      </c>
      <c r="N45" s="92"/>
      <c r="O45" s="92"/>
      <c r="P45" s="92"/>
      <c r="Q45" s="92"/>
      <c r="R45" s="92"/>
    </row>
    <row r="46" spans="2:18" ht="12.75" customHeight="1" x14ac:dyDescent="0.2">
      <c r="B46" s="92" t="s">
        <v>187</v>
      </c>
      <c r="C46" s="92" t="s">
        <v>210</v>
      </c>
      <c r="D46" s="94">
        <v>3710</v>
      </c>
      <c r="E46" s="94">
        <v>4107</v>
      </c>
      <c r="F46" s="92" t="s">
        <v>27</v>
      </c>
      <c r="G46" s="92"/>
      <c r="H46" s="92"/>
      <c r="I46" s="92"/>
      <c r="J46" s="92"/>
      <c r="K46" s="92"/>
      <c r="L46" s="92"/>
      <c r="M46" s="92">
        <f>E46-D46</f>
        <v>397</v>
      </c>
      <c r="N46" s="92"/>
      <c r="O46" s="92"/>
      <c r="P46" s="92"/>
      <c r="Q46" s="92"/>
      <c r="R46" s="92"/>
    </row>
    <row r="47" spans="2:18" ht="12.75" customHeight="1" x14ac:dyDescent="0.2">
      <c r="B47" s="92" t="s">
        <v>188</v>
      </c>
      <c r="C47" s="92" t="s">
        <v>210</v>
      </c>
      <c r="D47" s="94">
        <v>1987</v>
      </c>
      <c r="E47" s="94">
        <v>2103</v>
      </c>
      <c r="F47" s="92" t="s">
        <v>30</v>
      </c>
      <c r="G47" s="92"/>
      <c r="H47" s="92"/>
      <c r="I47" s="92"/>
      <c r="J47" s="92"/>
      <c r="K47" s="92"/>
      <c r="L47" s="92"/>
      <c r="M47" s="92"/>
      <c r="N47" s="92">
        <f>E47-D47</f>
        <v>116</v>
      </c>
      <c r="O47" s="92"/>
      <c r="P47" s="92"/>
      <c r="Q47" s="92"/>
      <c r="R47" s="92"/>
    </row>
    <row r="48" spans="2:18" ht="12.75" customHeight="1" x14ac:dyDescent="0.2">
      <c r="B48" s="92" t="s">
        <v>188</v>
      </c>
      <c r="C48" s="92" t="s">
        <v>210</v>
      </c>
      <c r="D48" s="94">
        <v>1987</v>
      </c>
      <c r="E48" s="94">
        <v>2328</v>
      </c>
      <c r="F48" s="92" t="s">
        <v>27</v>
      </c>
      <c r="G48" s="92"/>
      <c r="H48" s="92"/>
      <c r="I48" s="92"/>
      <c r="J48" s="92"/>
      <c r="K48" s="92"/>
      <c r="L48" s="92"/>
      <c r="M48" s="92"/>
      <c r="N48" s="92">
        <f>E48-D48</f>
        <v>341</v>
      </c>
      <c r="O48" s="92"/>
      <c r="P48" s="92"/>
      <c r="Q48" s="92"/>
      <c r="R48" s="92"/>
    </row>
    <row r="49" spans="2:18" ht="12.75" customHeight="1" x14ac:dyDescent="0.2">
      <c r="B49" s="92" t="s">
        <v>188</v>
      </c>
      <c r="C49" s="92" t="s">
        <v>210</v>
      </c>
      <c r="D49" s="94">
        <v>3695</v>
      </c>
      <c r="E49" s="94">
        <v>4096</v>
      </c>
      <c r="F49" s="92" t="s">
        <v>27</v>
      </c>
      <c r="G49" s="92"/>
      <c r="H49" s="92"/>
      <c r="I49" s="92"/>
      <c r="J49" s="92"/>
      <c r="K49" s="92"/>
      <c r="L49" s="92"/>
      <c r="M49" s="92"/>
      <c r="N49" s="92">
        <f>E49-D49</f>
        <v>401</v>
      </c>
      <c r="O49" s="92"/>
      <c r="P49" s="92"/>
      <c r="Q49" s="92"/>
      <c r="R49" s="92"/>
    </row>
    <row r="50" spans="2:18" ht="12.75" customHeight="1" x14ac:dyDescent="0.2">
      <c r="B50" s="92" t="s">
        <v>188</v>
      </c>
      <c r="C50" s="92" t="s">
        <v>210</v>
      </c>
      <c r="D50" s="94">
        <v>3695</v>
      </c>
      <c r="E50" s="94">
        <v>4096</v>
      </c>
      <c r="F50" s="92" t="s">
        <v>30</v>
      </c>
      <c r="G50" s="92"/>
      <c r="H50" s="92"/>
      <c r="I50" s="92"/>
      <c r="J50" s="92"/>
      <c r="K50" s="92"/>
      <c r="L50" s="92"/>
      <c r="M50" s="92"/>
      <c r="N50" s="92">
        <f>E50-D50</f>
        <v>401</v>
      </c>
      <c r="O50" s="92"/>
      <c r="P50" s="92"/>
      <c r="Q50" s="92"/>
      <c r="R50" s="92"/>
    </row>
    <row r="51" spans="2:18" ht="12.75" customHeight="1" x14ac:dyDescent="0.2">
      <c r="B51" s="92" t="s">
        <v>187</v>
      </c>
      <c r="C51" s="92" t="s">
        <v>210</v>
      </c>
      <c r="D51" s="94">
        <v>1954</v>
      </c>
      <c r="E51" s="94">
        <v>1975</v>
      </c>
      <c r="F51" s="92" t="s">
        <v>27</v>
      </c>
      <c r="G51" s="92"/>
      <c r="H51" s="92"/>
      <c r="I51" s="92"/>
      <c r="J51" s="92"/>
      <c r="K51" s="92"/>
      <c r="L51" s="92"/>
      <c r="M51" s="43"/>
      <c r="N51" s="43"/>
      <c r="O51" s="92">
        <f>E51-D51</f>
        <v>21</v>
      </c>
      <c r="P51" s="92"/>
      <c r="Q51" s="92"/>
      <c r="R51" s="92"/>
    </row>
    <row r="52" spans="2:18" ht="12.75" customHeight="1" x14ac:dyDescent="0.2">
      <c r="B52" s="92" t="s">
        <v>187</v>
      </c>
      <c r="C52" s="92" t="s">
        <v>210</v>
      </c>
      <c r="D52" s="94">
        <v>1954</v>
      </c>
      <c r="E52" s="94">
        <v>1975</v>
      </c>
      <c r="F52" s="92" t="s">
        <v>27</v>
      </c>
      <c r="G52" s="92"/>
      <c r="H52" s="92"/>
      <c r="I52" s="92"/>
      <c r="J52" s="92"/>
      <c r="K52" s="92"/>
      <c r="L52" s="92"/>
      <c r="M52" s="43"/>
      <c r="N52" s="43"/>
      <c r="O52" s="92">
        <f>E52-D52</f>
        <v>21</v>
      </c>
      <c r="P52" s="92"/>
      <c r="Q52" s="92"/>
      <c r="R52" s="92"/>
    </row>
    <row r="53" spans="2:18" ht="12.75" customHeight="1" x14ac:dyDescent="0.2">
      <c r="B53" s="92" t="s">
        <v>188</v>
      </c>
      <c r="C53" s="92" t="s">
        <v>210</v>
      </c>
      <c r="D53" s="94">
        <v>1955</v>
      </c>
      <c r="E53" s="94">
        <v>1975</v>
      </c>
      <c r="F53" s="92" t="s">
        <v>27</v>
      </c>
      <c r="G53" s="92"/>
      <c r="H53" s="92"/>
      <c r="I53" s="92"/>
      <c r="J53" s="92"/>
      <c r="K53" s="92"/>
      <c r="L53" s="92"/>
      <c r="M53" s="43"/>
      <c r="N53" s="43"/>
      <c r="O53" s="92"/>
      <c r="P53" s="92">
        <f>E53-D53</f>
        <v>20</v>
      </c>
      <c r="Q53" s="92"/>
      <c r="R53" s="92"/>
    </row>
    <row r="54" spans="2:18" ht="12.75" customHeight="1" x14ac:dyDescent="0.2">
      <c r="B54" s="92" t="s">
        <v>188</v>
      </c>
      <c r="C54" s="92" t="s">
        <v>210</v>
      </c>
      <c r="D54" s="94">
        <v>1955</v>
      </c>
      <c r="E54" s="94">
        <v>1975</v>
      </c>
      <c r="F54" s="92" t="s">
        <v>30</v>
      </c>
      <c r="G54" s="92"/>
      <c r="H54" s="92"/>
      <c r="I54" s="92"/>
      <c r="J54" s="92"/>
      <c r="K54" s="92"/>
      <c r="L54" s="92"/>
      <c r="M54" s="43"/>
      <c r="N54" s="43"/>
      <c r="O54" s="92"/>
      <c r="P54" s="92">
        <f>E54-D54</f>
        <v>20</v>
      </c>
      <c r="Q54" s="92"/>
      <c r="R54" s="92"/>
    </row>
    <row r="55" spans="2:18" ht="12.75" customHeight="1" x14ac:dyDescent="0.2">
      <c r="B55" s="92" t="s">
        <v>198</v>
      </c>
      <c r="C55" s="92" t="s">
        <v>210</v>
      </c>
      <c r="D55" s="94">
        <v>2143</v>
      </c>
      <c r="E55" s="94"/>
      <c r="F55" s="92" t="s">
        <v>27</v>
      </c>
      <c r="G55" s="92"/>
      <c r="H55" s="92"/>
      <c r="I55" s="92"/>
      <c r="J55" s="92"/>
      <c r="K55" s="92"/>
      <c r="L55" s="92"/>
      <c r="M55" s="43"/>
      <c r="N55" s="43"/>
      <c r="O55" s="92"/>
      <c r="P55" s="92"/>
      <c r="Q55" s="92"/>
      <c r="R55" s="92">
        <v>1</v>
      </c>
    </row>
    <row r="56" spans="2:18" ht="12.75" customHeight="1" x14ac:dyDescent="0.2">
      <c r="B56" s="92" t="s">
        <v>198</v>
      </c>
      <c r="C56" s="92" t="s">
        <v>210</v>
      </c>
      <c r="D56" s="94">
        <v>2313</v>
      </c>
      <c r="E56" s="94"/>
      <c r="F56" s="92" t="s">
        <v>27</v>
      </c>
      <c r="G56" s="92"/>
      <c r="H56" s="92"/>
      <c r="I56" s="92"/>
      <c r="J56" s="92"/>
      <c r="K56" s="92"/>
      <c r="L56" s="92"/>
      <c r="M56" s="43"/>
      <c r="N56" s="43"/>
      <c r="O56" s="92"/>
      <c r="P56" s="92"/>
      <c r="Q56" s="92"/>
      <c r="R56" s="92">
        <v>1</v>
      </c>
    </row>
    <row r="57" spans="2:18" ht="12.75" customHeight="1" x14ac:dyDescent="0.2">
      <c r="B57" s="92" t="s">
        <v>198</v>
      </c>
      <c r="C57" s="92" t="s">
        <v>210</v>
      </c>
      <c r="D57" s="94">
        <v>3711</v>
      </c>
      <c r="E57" s="94"/>
      <c r="F57" s="92" t="s">
        <v>27</v>
      </c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>
        <v>1</v>
      </c>
    </row>
    <row r="58" spans="2:18" ht="12.75" customHeight="1" x14ac:dyDescent="0.2">
      <c r="B58" s="92" t="s">
        <v>198</v>
      </c>
      <c r="C58" s="92" t="s">
        <v>210</v>
      </c>
      <c r="D58" s="94">
        <v>4018</v>
      </c>
      <c r="E58" s="94"/>
      <c r="F58" s="92" t="s">
        <v>27</v>
      </c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>
        <v>1</v>
      </c>
    </row>
    <row r="59" spans="2:18" ht="12.75" customHeight="1" x14ac:dyDescent="0.2">
      <c r="B59" s="92" t="s">
        <v>200</v>
      </c>
      <c r="C59" s="92" t="s">
        <v>211</v>
      </c>
      <c r="D59" s="94">
        <v>115700</v>
      </c>
      <c r="E59" s="94">
        <v>115780</v>
      </c>
      <c r="F59" s="92" t="s">
        <v>27</v>
      </c>
      <c r="G59" s="92"/>
      <c r="H59" s="92"/>
      <c r="I59" s="92"/>
      <c r="J59" s="40"/>
      <c r="K59" s="40"/>
      <c r="L59" s="40">
        <v>30</v>
      </c>
      <c r="M59" s="40"/>
      <c r="N59" s="40"/>
      <c r="O59" s="92"/>
      <c r="P59" s="92"/>
      <c r="Q59" s="92"/>
      <c r="R59" s="92"/>
    </row>
    <row r="60" spans="2:18" ht="12.6" customHeight="1" x14ac:dyDescent="0.2">
      <c r="B60" s="92" t="s">
        <v>187</v>
      </c>
      <c r="C60" s="92" t="s">
        <v>211</v>
      </c>
      <c r="D60" s="94">
        <v>115700</v>
      </c>
      <c r="E60" s="94">
        <v>115780</v>
      </c>
      <c r="F60" s="92" t="s">
        <v>27</v>
      </c>
      <c r="G60" s="92"/>
      <c r="H60" s="92"/>
      <c r="I60" s="92"/>
      <c r="J60" s="40"/>
      <c r="K60" s="40"/>
      <c r="L60" s="40"/>
      <c r="M60" s="92">
        <f>E60-D60</f>
        <v>80</v>
      </c>
      <c r="N60" s="40"/>
      <c r="O60" s="92"/>
      <c r="P60" s="92"/>
      <c r="Q60" s="92"/>
      <c r="R60" s="92"/>
    </row>
    <row r="61" spans="2:18" ht="12.75" customHeight="1" x14ac:dyDescent="0.2">
      <c r="B61" s="92" t="s">
        <v>187</v>
      </c>
      <c r="C61" s="92" t="s">
        <v>211</v>
      </c>
      <c r="D61" s="94">
        <v>115700</v>
      </c>
      <c r="E61" s="94">
        <v>115780</v>
      </c>
      <c r="F61" s="92" t="s">
        <v>27</v>
      </c>
      <c r="G61" s="92"/>
      <c r="H61" s="92"/>
      <c r="I61" s="92"/>
      <c r="J61" s="40"/>
      <c r="K61" s="40"/>
      <c r="L61" s="40"/>
      <c r="M61" s="92">
        <f>E61-D61</f>
        <v>80</v>
      </c>
      <c r="N61" s="40"/>
      <c r="O61" s="92"/>
      <c r="P61" s="92"/>
      <c r="Q61" s="92"/>
      <c r="R61" s="92"/>
    </row>
    <row r="62" spans="2:18" ht="12.75" customHeight="1" x14ac:dyDescent="0.2">
      <c r="B62" s="92" t="s">
        <v>188</v>
      </c>
      <c r="C62" s="92" t="s">
        <v>211</v>
      </c>
      <c r="D62" s="94">
        <v>115563</v>
      </c>
      <c r="E62" s="94">
        <v>115780</v>
      </c>
      <c r="F62" s="92" t="s">
        <v>27</v>
      </c>
      <c r="G62" s="92"/>
      <c r="H62" s="92"/>
      <c r="I62" s="92"/>
      <c r="J62" s="40"/>
      <c r="K62" s="40"/>
      <c r="L62" s="40"/>
      <c r="M62" s="40"/>
      <c r="N62" s="40">
        <f>E62-D62</f>
        <v>217</v>
      </c>
      <c r="O62" s="92"/>
      <c r="P62" s="92"/>
      <c r="Q62" s="92"/>
      <c r="R62" s="92"/>
    </row>
    <row r="63" spans="2:18" ht="12.75" customHeight="1" x14ac:dyDescent="0.2">
      <c r="B63" s="92" t="s">
        <v>188</v>
      </c>
      <c r="C63" s="92" t="s">
        <v>211</v>
      </c>
      <c r="D63" s="94">
        <v>115563</v>
      </c>
      <c r="E63" s="94">
        <v>115780</v>
      </c>
      <c r="F63" s="92" t="s">
        <v>30</v>
      </c>
      <c r="G63" s="92"/>
      <c r="H63" s="92"/>
      <c r="I63" s="92"/>
      <c r="J63" s="40"/>
      <c r="K63" s="40"/>
      <c r="L63" s="40"/>
      <c r="M63" s="40"/>
      <c r="N63" s="40">
        <f>E63-D63</f>
        <v>217</v>
      </c>
      <c r="O63" s="92"/>
      <c r="P63" s="92"/>
      <c r="Q63" s="92"/>
      <c r="R63" s="92"/>
    </row>
    <row r="64" spans="2:18" ht="12.75" customHeight="1" x14ac:dyDescent="0.2">
      <c r="B64" s="92" t="s">
        <v>188</v>
      </c>
      <c r="C64" s="92" t="s">
        <v>211</v>
      </c>
      <c r="D64" s="94">
        <v>115563</v>
      </c>
      <c r="E64" s="94">
        <v>115780</v>
      </c>
      <c r="F64" s="92" t="s">
        <v>30</v>
      </c>
      <c r="G64" s="92"/>
      <c r="H64" s="92"/>
      <c r="I64" s="92"/>
      <c r="J64" s="40"/>
      <c r="K64" s="40"/>
      <c r="L64" s="40"/>
      <c r="M64" s="40"/>
      <c r="N64" s="40">
        <f>E64-D64</f>
        <v>217</v>
      </c>
      <c r="O64" s="92"/>
      <c r="P64" s="92"/>
      <c r="Q64" s="92"/>
      <c r="R64" s="92"/>
    </row>
    <row r="65" spans="2:18" ht="12.75" customHeight="1" x14ac:dyDescent="0.2">
      <c r="B65" s="92" t="s">
        <v>201</v>
      </c>
      <c r="C65" s="92" t="s">
        <v>211</v>
      </c>
      <c r="D65" s="94">
        <v>115906</v>
      </c>
      <c r="E65" s="94"/>
      <c r="F65" s="92" t="s">
        <v>27</v>
      </c>
      <c r="G65" s="92"/>
      <c r="H65" s="92"/>
      <c r="I65" s="92"/>
      <c r="J65" s="40"/>
      <c r="K65" s="40"/>
      <c r="L65" s="40"/>
      <c r="M65" s="40"/>
      <c r="N65" s="40"/>
      <c r="O65" s="92"/>
      <c r="P65" s="92"/>
      <c r="Q65" s="92">
        <v>1</v>
      </c>
      <c r="R65" s="92"/>
    </row>
    <row r="66" spans="2:18" ht="12.75" customHeight="1" x14ac:dyDescent="0.2">
      <c r="B66" s="92" t="s">
        <v>201</v>
      </c>
      <c r="C66" s="92" t="s">
        <v>211</v>
      </c>
      <c r="D66" s="94">
        <v>115965</v>
      </c>
      <c r="E66" s="94"/>
      <c r="F66" s="92" t="s">
        <v>27</v>
      </c>
      <c r="G66" s="92"/>
      <c r="H66" s="92"/>
      <c r="I66" s="92"/>
      <c r="J66" s="40"/>
      <c r="K66" s="40"/>
      <c r="L66" s="40"/>
      <c r="M66" s="40"/>
      <c r="N66" s="40"/>
      <c r="O66" s="92"/>
      <c r="P66" s="92"/>
      <c r="Q66" s="92">
        <v>1</v>
      </c>
      <c r="R66" s="92"/>
    </row>
    <row r="67" spans="2:18" ht="12.75" customHeight="1" x14ac:dyDescent="0.2">
      <c r="B67" s="92" t="s">
        <v>198</v>
      </c>
      <c r="C67" s="92" t="s">
        <v>211</v>
      </c>
      <c r="D67" s="94">
        <v>115754</v>
      </c>
      <c r="E67" s="94"/>
      <c r="F67" s="92" t="s">
        <v>27</v>
      </c>
      <c r="G67" s="92"/>
      <c r="H67" s="92"/>
      <c r="I67" s="92"/>
      <c r="J67" s="40"/>
      <c r="K67" s="40"/>
      <c r="L67" s="40"/>
      <c r="M67" s="40"/>
      <c r="N67" s="40"/>
      <c r="O67" s="92"/>
      <c r="P67" s="92"/>
      <c r="Q67" s="92"/>
      <c r="R67" s="92">
        <v>1</v>
      </c>
    </row>
    <row r="68" spans="2:18" ht="12.75" customHeight="1" x14ac:dyDescent="0.2">
      <c r="B68" s="92" t="s">
        <v>187</v>
      </c>
      <c r="C68" s="92" t="s">
        <v>212</v>
      </c>
      <c r="D68" s="94">
        <v>115484</v>
      </c>
      <c r="E68" s="94">
        <v>115519</v>
      </c>
      <c r="F68" s="92" t="s">
        <v>27</v>
      </c>
      <c r="G68" s="92"/>
      <c r="H68" s="92"/>
      <c r="I68" s="92"/>
      <c r="J68" s="92"/>
      <c r="K68" s="92"/>
      <c r="L68" s="92"/>
      <c r="M68" s="92">
        <f>E68-D68</f>
        <v>35</v>
      </c>
      <c r="N68" s="92"/>
      <c r="O68" s="92"/>
      <c r="P68" s="92"/>
      <c r="Q68" s="92"/>
      <c r="R68" s="92"/>
    </row>
    <row r="69" spans="2:18" ht="12.75" customHeight="1" x14ac:dyDescent="0.2">
      <c r="B69" s="92" t="s">
        <v>187</v>
      </c>
      <c r="C69" s="92" t="s">
        <v>212</v>
      </c>
      <c r="D69" s="94">
        <v>115484</v>
      </c>
      <c r="E69" s="94">
        <v>115519</v>
      </c>
      <c r="F69" s="92" t="s">
        <v>27</v>
      </c>
      <c r="G69" s="92"/>
      <c r="H69" s="92"/>
      <c r="I69" s="92"/>
      <c r="J69" s="92"/>
      <c r="K69" s="92"/>
      <c r="L69" s="92"/>
      <c r="M69" s="92">
        <f>E69-D69</f>
        <v>35</v>
      </c>
      <c r="N69" s="92"/>
      <c r="O69" s="92"/>
      <c r="P69" s="92"/>
      <c r="Q69" s="92"/>
      <c r="R69" s="92"/>
    </row>
    <row r="70" spans="2:18" ht="12.75" customHeight="1" x14ac:dyDescent="0.2">
      <c r="B70" s="92" t="s">
        <v>188</v>
      </c>
      <c r="C70" s="92" t="s">
        <v>212</v>
      </c>
      <c r="D70" s="94">
        <v>115484</v>
      </c>
      <c r="E70" s="94">
        <v>115675</v>
      </c>
      <c r="F70" s="92" t="s">
        <v>30</v>
      </c>
      <c r="G70" s="92"/>
      <c r="H70" s="92"/>
      <c r="I70" s="92"/>
      <c r="J70" s="92"/>
      <c r="K70" s="92"/>
      <c r="L70" s="92"/>
      <c r="M70" s="92"/>
      <c r="N70" s="92">
        <f>E70-D70</f>
        <v>191</v>
      </c>
      <c r="O70" s="92"/>
      <c r="P70" s="92"/>
      <c r="Q70" s="92"/>
      <c r="R70" s="92"/>
    </row>
    <row r="71" spans="2:18" ht="12.75" customHeight="1" x14ac:dyDescent="0.2">
      <c r="B71" s="92" t="s">
        <v>188</v>
      </c>
      <c r="C71" s="92" t="s">
        <v>212</v>
      </c>
      <c r="D71" s="94">
        <v>115484</v>
      </c>
      <c r="E71" s="94">
        <v>115675</v>
      </c>
      <c r="F71" s="92" t="s">
        <v>27</v>
      </c>
      <c r="G71" s="92"/>
      <c r="H71" s="92"/>
      <c r="I71" s="92"/>
      <c r="J71" s="92"/>
      <c r="K71" s="92"/>
      <c r="L71" s="92"/>
      <c r="M71" s="92"/>
      <c r="N71" s="92">
        <f>E71-D71</f>
        <v>191</v>
      </c>
      <c r="O71" s="92"/>
      <c r="P71" s="92"/>
      <c r="Q71" s="92"/>
      <c r="R71" s="92"/>
    </row>
    <row r="72" spans="2:18" ht="12.75" customHeight="1" x14ac:dyDescent="0.2">
      <c r="B72" s="92" t="s">
        <v>198</v>
      </c>
      <c r="C72" s="92" t="s">
        <v>212</v>
      </c>
      <c r="D72" s="94">
        <v>115501</v>
      </c>
      <c r="E72" s="94"/>
      <c r="F72" s="92" t="s">
        <v>27</v>
      </c>
      <c r="G72" s="92"/>
      <c r="H72" s="92"/>
      <c r="I72" s="92"/>
      <c r="J72" s="92"/>
      <c r="K72" s="92"/>
      <c r="L72" s="92"/>
      <c r="M72" s="92"/>
      <c r="N72" s="92"/>
      <c r="O72" s="92"/>
      <c r="P72" s="92"/>
      <c r="Q72" s="92"/>
      <c r="R72" s="92">
        <v>1</v>
      </c>
    </row>
    <row r="73" spans="2:18" ht="12.75" customHeight="1" thickBot="1" x14ac:dyDescent="0.25">
      <c r="B73" s="11"/>
      <c r="C73" s="92"/>
      <c r="D73" s="94"/>
      <c r="E73" s="94"/>
      <c r="F73" s="92"/>
      <c r="G73" s="92"/>
      <c r="H73" s="92"/>
      <c r="I73" s="92"/>
      <c r="J73" s="92"/>
      <c r="K73" s="92"/>
      <c r="L73" s="92"/>
      <c r="M73" s="92"/>
      <c r="N73" s="92"/>
      <c r="O73" s="92"/>
      <c r="P73" s="92"/>
      <c r="Q73" s="92"/>
      <c r="R73" s="92"/>
    </row>
    <row r="74" spans="2:18" ht="12.75" customHeight="1" x14ac:dyDescent="0.2">
      <c r="B74" s="330" t="s">
        <v>121</v>
      </c>
      <c r="C74" s="330"/>
      <c r="D74" s="330"/>
      <c r="E74" s="330"/>
      <c r="F74" s="330"/>
      <c r="G74" s="127">
        <f t="shared" ref="G74:R74" si="0">SUM(G16:G73)</f>
        <v>80</v>
      </c>
      <c r="H74" s="127">
        <f t="shared" si="0"/>
        <v>4</v>
      </c>
      <c r="I74" s="127">
        <f t="shared" si="0"/>
        <v>355</v>
      </c>
      <c r="J74" s="127">
        <f t="shared" si="0"/>
        <v>225</v>
      </c>
      <c r="K74" s="127">
        <f t="shared" si="0"/>
        <v>48</v>
      </c>
      <c r="L74" s="127">
        <f t="shared" si="0"/>
        <v>206</v>
      </c>
      <c r="M74" s="127">
        <f t="shared" si="0"/>
        <v>1665</v>
      </c>
      <c r="N74" s="127">
        <f t="shared" si="0"/>
        <v>2292</v>
      </c>
      <c r="O74" s="127">
        <f t="shared" si="0"/>
        <v>42</v>
      </c>
      <c r="P74" s="127">
        <f t="shared" si="0"/>
        <v>40</v>
      </c>
      <c r="Q74" s="127">
        <f t="shared" si="0"/>
        <v>6</v>
      </c>
      <c r="R74" s="127">
        <f t="shared" si="0"/>
        <v>6</v>
      </c>
    </row>
    <row r="75" spans="2:18" ht="12.75" customHeight="1" x14ac:dyDescent="0.2">
      <c r="B75" s="323" t="s">
        <v>309</v>
      </c>
      <c r="C75" s="323"/>
      <c r="D75" s="323"/>
      <c r="E75" s="323"/>
      <c r="F75" s="323"/>
      <c r="G75" s="131"/>
      <c r="H75" s="92"/>
      <c r="I75" s="92"/>
      <c r="J75" s="92"/>
      <c r="K75" s="92"/>
      <c r="L75" s="92"/>
      <c r="M75" s="133">
        <f>ROUNDUP(SUM((M74)/5280),2)</f>
        <v>0.32</v>
      </c>
      <c r="N75" s="133">
        <f>ROUNDUP(SUM((N74)/5280),2)</f>
        <v>0.44</v>
      </c>
      <c r="O75" s="133">
        <f>ROUNDUP(SUM((O74)/5280),2)</f>
        <v>0.01</v>
      </c>
      <c r="P75" s="133">
        <f>ROUNDUP(SUM((P74)/5280),2)</f>
        <v>0.01</v>
      </c>
      <c r="Q75" s="92"/>
      <c r="R75" s="92"/>
    </row>
    <row r="76" spans="2:18" ht="12.75" customHeight="1" thickBot="1" x14ac:dyDescent="0.25">
      <c r="B76" s="321" t="s">
        <v>133</v>
      </c>
      <c r="C76" s="321"/>
      <c r="D76" s="321"/>
      <c r="E76" s="321"/>
      <c r="F76" s="322"/>
      <c r="G76" s="128">
        <f t="shared" ref="G76:L76" si="1">G74</f>
        <v>80</v>
      </c>
      <c r="H76" s="128">
        <f t="shared" si="1"/>
        <v>4</v>
      </c>
      <c r="I76" s="128">
        <f t="shared" si="1"/>
        <v>355</v>
      </c>
      <c r="J76" s="128">
        <f t="shared" si="1"/>
        <v>225</v>
      </c>
      <c r="K76" s="128">
        <f t="shared" si="1"/>
        <v>48</v>
      </c>
      <c r="L76" s="128">
        <f t="shared" si="1"/>
        <v>206</v>
      </c>
      <c r="M76" s="130">
        <f>M75</f>
        <v>0.32</v>
      </c>
      <c r="N76" s="130">
        <f>N75</f>
        <v>0.44</v>
      </c>
      <c r="O76" s="130">
        <f>O75</f>
        <v>0.01</v>
      </c>
      <c r="P76" s="130">
        <f>P75</f>
        <v>0.01</v>
      </c>
      <c r="Q76" s="128">
        <f>Q74</f>
        <v>6</v>
      </c>
      <c r="R76" s="128">
        <f>R74</f>
        <v>6</v>
      </c>
    </row>
  </sheetData>
  <mergeCells count="23">
    <mergeCell ref="R5:R14"/>
    <mergeCell ref="J5:J14"/>
    <mergeCell ref="G5:G14"/>
    <mergeCell ref="H5:H14"/>
    <mergeCell ref="Q5:Q14"/>
    <mergeCell ref="L5:L14"/>
    <mergeCell ref="P5:P14"/>
    <mergeCell ref="O5:O14"/>
    <mergeCell ref="K5:K14"/>
    <mergeCell ref="N5:N14"/>
    <mergeCell ref="B11:B15"/>
    <mergeCell ref="B76:F76"/>
    <mergeCell ref="B75:F75"/>
    <mergeCell ref="I5:I14"/>
    <mergeCell ref="M5:M14"/>
    <mergeCell ref="B74:F74"/>
    <mergeCell ref="C9:C10"/>
    <mergeCell ref="F9:F10"/>
    <mergeCell ref="F11:F15"/>
    <mergeCell ref="C4:C8"/>
    <mergeCell ref="F4:F8"/>
    <mergeCell ref="D5:E14"/>
    <mergeCell ref="B4:B8"/>
  </mergeCells>
  <pageMargins left="0.75" right="0.75" top="1" bottom="1" header="0.5" footer="0.5"/>
  <pageSetup paperSize="17" scale="7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1:AE77"/>
  <sheetViews>
    <sheetView showZeros="0" topLeftCell="A37" zoomScale="80" zoomScaleNormal="80" workbookViewId="0">
      <selection activeCell="Y67" sqref="Y67"/>
    </sheetView>
  </sheetViews>
  <sheetFormatPr defaultRowHeight="15" x14ac:dyDescent="0.25"/>
  <cols>
    <col min="1" max="1" width="9.140625" style="1"/>
    <col min="2" max="2" width="10.7109375" style="1" customWidth="1"/>
    <col min="3" max="3" width="8.7109375" style="1" customWidth="1"/>
    <col min="4" max="4" width="27.7109375" style="1" customWidth="1"/>
    <col min="5" max="6" width="11.28515625" style="1" customWidth="1"/>
    <col min="7" max="7" width="9.7109375" style="1" customWidth="1"/>
    <col min="8" max="23" width="7.7109375" style="1" customWidth="1"/>
    <col min="24" max="24" width="7.7109375" style="4" customWidth="1"/>
    <col min="25" max="31" width="7.7109375" style="1" customWidth="1"/>
    <col min="32" max="227" width="9.140625" style="1"/>
    <col min="228" max="229" width="10.7109375" style="1" customWidth="1"/>
    <col min="230" max="230" width="26.42578125" style="1" customWidth="1"/>
    <col min="231" max="232" width="16.7109375" style="1" customWidth="1"/>
    <col min="233" max="233" width="8.7109375" style="1" customWidth="1"/>
    <col min="234" max="258" width="8.42578125" style="1" customWidth="1"/>
    <col min="259" max="483" width="9.140625" style="1"/>
    <col min="484" max="485" width="10.7109375" style="1" customWidth="1"/>
    <col min="486" max="486" width="26.42578125" style="1" customWidth="1"/>
    <col min="487" max="488" width="16.7109375" style="1" customWidth="1"/>
    <col min="489" max="489" width="8.7109375" style="1" customWidth="1"/>
    <col min="490" max="514" width="8.42578125" style="1" customWidth="1"/>
    <col min="515" max="739" width="9.140625" style="1"/>
    <col min="740" max="741" width="10.7109375" style="1" customWidth="1"/>
    <col min="742" max="742" width="26.42578125" style="1" customWidth="1"/>
    <col min="743" max="744" width="16.7109375" style="1" customWidth="1"/>
    <col min="745" max="745" width="8.7109375" style="1" customWidth="1"/>
    <col min="746" max="770" width="8.42578125" style="1" customWidth="1"/>
    <col min="771" max="995" width="9.140625" style="1"/>
    <col min="996" max="997" width="10.7109375" style="1" customWidth="1"/>
    <col min="998" max="998" width="26.42578125" style="1" customWidth="1"/>
    <col min="999" max="1000" width="16.7109375" style="1" customWidth="1"/>
    <col min="1001" max="1001" width="8.7109375" style="1" customWidth="1"/>
    <col min="1002" max="1026" width="8.42578125" style="1" customWidth="1"/>
    <col min="1027" max="1251" width="9.140625" style="1"/>
    <col min="1252" max="1253" width="10.7109375" style="1" customWidth="1"/>
    <col min="1254" max="1254" width="26.42578125" style="1" customWidth="1"/>
    <col min="1255" max="1256" width="16.7109375" style="1" customWidth="1"/>
    <col min="1257" max="1257" width="8.7109375" style="1" customWidth="1"/>
    <col min="1258" max="1282" width="8.42578125" style="1" customWidth="1"/>
    <col min="1283" max="1507" width="9.140625" style="1"/>
    <col min="1508" max="1509" width="10.7109375" style="1" customWidth="1"/>
    <col min="1510" max="1510" width="26.42578125" style="1" customWidth="1"/>
    <col min="1511" max="1512" width="16.7109375" style="1" customWidth="1"/>
    <col min="1513" max="1513" width="8.7109375" style="1" customWidth="1"/>
    <col min="1514" max="1538" width="8.42578125" style="1" customWidth="1"/>
    <col min="1539" max="1763" width="9.140625" style="1"/>
    <col min="1764" max="1765" width="10.7109375" style="1" customWidth="1"/>
    <col min="1766" max="1766" width="26.42578125" style="1" customWidth="1"/>
    <col min="1767" max="1768" width="16.7109375" style="1" customWidth="1"/>
    <col min="1769" max="1769" width="8.7109375" style="1" customWidth="1"/>
    <col min="1770" max="1794" width="8.42578125" style="1" customWidth="1"/>
    <col min="1795" max="2019" width="9.140625" style="1"/>
    <col min="2020" max="2021" width="10.7109375" style="1" customWidth="1"/>
    <col min="2022" max="2022" width="26.42578125" style="1" customWidth="1"/>
    <col min="2023" max="2024" width="16.7109375" style="1" customWidth="1"/>
    <col min="2025" max="2025" width="8.7109375" style="1" customWidth="1"/>
    <col min="2026" max="2050" width="8.42578125" style="1" customWidth="1"/>
    <col min="2051" max="2275" width="9.140625" style="1"/>
    <col min="2276" max="2277" width="10.7109375" style="1" customWidth="1"/>
    <col min="2278" max="2278" width="26.42578125" style="1" customWidth="1"/>
    <col min="2279" max="2280" width="16.7109375" style="1" customWidth="1"/>
    <col min="2281" max="2281" width="8.7109375" style="1" customWidth="1"/>
    <col min="2282" max="2306" width="8.42578125" style="1" customWidth="1"/>
    <col min="2307" max="2531" width="9.140625" style="1"/>
    <col min="2532" max="2533" width="10.7109375" style="1" customWidth="1"/>
    <col min="2534" max="2534" width="26.42578125" style="1" customWidth="1"/>
    <col min="2535" max="2536" width="16.7109375" style="1" customWidth="1"/>
    <col min="2537" max="2537" width="8.7109375" style="1" customWidth="1"/>
    <col min="2538" max="2562" width="8.42578125" style="1" customWidth="1"/>
    <col min="2563" max="2787" width="9.140625" style="1"/>
    <col min="2788" max="2789" width="10.7109375" style="1" customWidth="1"/>
    <col min="2790" max="2790" width="26.42578125" style="1" customWidth="1"/>
    <col min="2791" max="2792" width="16.7109375" style="1" customWidth="1"/>
    <col min="2793" max="2793" width="8.7109375" style="1" customWidth="1"/>
    <col min="2794" max="2818" width="8.42578125" style="1" customWidth="1"/>
    <col min="2819" max="3043" width="9.140625" style="1"/>
    <col min="3044" max="3045" width="10.7109375" style="1" customWidth="1"/>
    <col min="3046" max="3046" width="26.42578125" style="1" customWidth="1"/>
    <col min="3047" max="3048" width="16.7109375" style="1" customWidth="1"/>
    <col min="3049" max="3049" width="8.7109375" style="1" customWidth="1"/>
    <col min="3050" max="3074" width="8.42578125" style="1" customWidth="1"/>
    <col min="3075" max="3299" width="9.140625" style="1"/>
    <col min="3300" max="3301" width="10.7109375" style="1" customWidth="1"/>
    <col min="3302" max="3302" width="26.42578125" style="1" customWidth="1"/>
    <col min="3303" max="3304" width="16.7109375" style="1" customWidth="1"/>
    <col min="3305" max="3305" width="8.7109375" style="1" customWidth="1"/>
    <col min="3306" max="3330" width="8.42578125" style="1" customWidth="1"/>
    <col min="3331" max="3555" width="9.140625" style="1"/>
    <col min="3556" max="3557" width="10.7109375" style="1" customWidth="1"/>
    <col min="3558" max="3558" width="26.42578125" style="1" customWidth="1"/>
    <col min="3559" max="3560" width="16.7109375" style="1" customWidth="1"/>
    <col min="3561" max="3561" width="8.7109375" style="1" customWidth="1"/>
    <col min="3562" max="3586" width="8.42578125" style="1" customWidth="1"/>
    <col min="3587" max="3811" width="9.140625" style="1"/>
    <col min="3812" max="3813" width="10.7109375" style="1" customWidth="1"/>
    <col min="3814" max="3814" width="26.42578125" style="1" customWidth="1"/>
    <col min="3815" max="3816" width="16.7109375" style="1" customWidth="1"/>
    <col min="3817" max="3817" width="8.7109375" style="1" customWidth="1"/>
    <col min="3818" max="3842" width="8.42578125" style="1" customWidth="1"/>
    <col min="3843" max="4067" width="9.140625" style="1"/>
    <col min="4068" max="4069" width="10.7109375" style="1" customWidth="1"/>
    <col min="4070" max="4070" width="26.42578125" style="1" customWidth="1"/>
    <col min="4071" max="4072" width="16.7109375" style="1" customWidth="1"/>
    <col min="4073" max="4073" width="8.7109375" style="1" customWidth="1"/>
    <col min="4074" max="4098" width="8.42578125" style="1" customWidth="1"/>
    <col min="4099" max="4323" width="9.140625" style="1"/>
    <col min="4324" max="4325" width="10.7109375" style="1" customWidth="1"/>
    <col min="4326" max="4326" width="26.42578125" style="1" customWidth="1"/>
    <col min="4327" max="4328" width="16.7109375" style="1" customWidth="1"/>
    <col min="4329" max="4329" width="8.7109375" style="1" customWidth="1"/>
    <col min="4330" max="4354" width="8.42578125" style="1" customWidth="1"/>
    <col min="4355" max="4579" width="9.140625" style="1"/>
    <col min="4580" max="4581" width="10.7109375" style="1" customWidth="1"/>
    <col min="4582" max="4582" width="26.42578125" style="1" customWidth="1"/>
    <col min="4583" max="4584" width="16.7109375" style="1" customWidth="1"/>
    <col min="4585" max="4585" width="8.7109375" style="1" customWidth="1"/>
    <col min="4586" max="4610" width="8.42578125" style="1" customWidth="1"/>
    <col min="4611" max="4835" width="9.140625" style="1"/>
    <col min="4836" max="4837" width="10.7109375" style="1" customWidth="1"/>
    <col min="4838" max="4838" width="26.42578125" style="1" customWidth="1"/>
    <col min="4839" max="4840" width="16.7109375" style="1" customWidth="1"/>
    <col min="4841" max="4841" width="8.7109375" style="1" customWidth="1"/>
    <col min="4842" max="4866" width="8.42578125" style="1" customWidth="1"/>
    <col min="4867" max="5091" width="9.140625" style="1"/>
    <col min="5092" max="5093" width="10.7109375" style="1" customWidth="1"/>
    <col min="5094" max="5094" width="26.42578125" style="1" customWidth="1"/>
    <col min="5095" max="5096" width="16.7109375" style="1" customWidth="1"/>
    <col min="5097" max="5097" width="8.7109375" style="1" customWidth="1"/>
    <col min="5098" max="5122" width="8.42578125" style="1" customWidth="1"/>
    <col min="5123" max="5347" width="9.140625" style="1"/>
    <col min="5348" max="5349" width="10.7109375" style="1" customWidth="1"/>
    <col min="5350" max="5350" width="26.42578125" style="1" customWidth="1"/>
    <col min="5351" max="5352" width="16.7109375" style="1" customWidth="1"/>
    <col min="5353" max="5353" width="8.7109375" style="1" customWidth="1"/>
    <col min="5354" max="5378" width="8.42578125" style="1" customWidth="1"/>
    <col min="5379" max="5603" width="9.140625" style="1"/>
    <col min="5604" max="5605" width="10.7109375" style="1" customWidth="1"/>
    <col min="5606" max="5606" width="26.42578125" style="1" customWidth="1"/>
    <col min="5607" max="5608" width="16.7109375" style="1" customWidth="1"/>
    <col min="5609" max="5609" width="8.7109375" style="1" customWidth="1"/>
    <col min="5610" max="5634" width="8.42578125" style="1" customWidth="1"/>
    <col min="5635" max="5859" width="9.140625" style="1"/>
    <col min="5860" max="5861" width="10.7109375" style="1" customWidth="1"/>
    <col min="5862" max="5862" width="26.42578125" style="1" customWidth="1"/>
    <col min="5863" max="5864" width="16.7109375" style="1" customWidth="1"/>
    <col min="5865" max="5865" width="8.7109375" style="1" customWidth="1"/>
    <col min="5866" max="5890" width="8.42578125" style="1" customWidth="1"/>
    <col min="5891" max="6115" width="9.140625" style="1"/>
    <col min="6116" max="6117" width="10.7109375" style="1" customWidth="1"/>
    <col min="6118" max="6118" width="26.42578125" style="1" customWidth="1"/>
    <col min="6119" max="6120" width="16.7109375" style="1" customWidth="1"/>
    <col min="6121" max="6121" width="8.7109375" style="1" customWidth="1"/>
    <col min="6122" max="6146" width="8.42578125" style="1" customWidth="1"/>
    <col min="6147" max="6371" width="9.140625" style="1"/>
    <col min="6372" max="6373" width="10.7109375" style="1" customWidth="1"/>
    <col min="6374" max="6374" width="26.42578125" style="1" customWidth="1"/>
    <col min="6375" max="6376" width="16.7109375" style="1" customWidth="1"/>
    <col min="6377" max="6377" width="8.7109375" style="1" customWidth="1"/>
    <col min="6378" max="6402" width="8.42578125" style="1" customWidth="1"/>
    <col min="6403" max="6627" width="9.140625" style="1"/>
    <col min="6628" max="6629" width="10.7109375" style="1" customWidth="1"/>
    <col min="6630" max="6630" width="26.42578125" style="1" customWidth="1"/>
    <col min="6631" max="6632" width="16.7109375" style="1" customWidth="1"/>
    <col min="6633" max="6633" width="8.7109375" style="1" customWidth="1"/>
    <col min="6634" max="6658" width="8.42578125" style="1" customWidth="1"/>
    <col min="6659" max="6883" width="9.140625" style="1"/>
    <col min="6884" max="6885" width="10.7109375" style="1" customWidth="1"/>
    <col min="6886" max="6886" width="26.42578125" style="1" customWidth="1"/>
    <col min="6887" max="6888" width="16.7109375" style="1" customWidth="1"/>
    <col min="6889" max="6889" width="8.7109375" style="1" customWidth="1"/>
    <col min="6890" max="6914" width="8.42578125" style="1" customWidth="1"/>
    <col min="6915" max="7139" width="9.140625" style="1"/>
    <col min="7140" max="7141" width="10.7109375" style="1" customWidth="1"/>
    <col min="7142" max="7142" width="26.42578125" style="1" customWidth="1"/>
    <col min="7143" max="7144" width="16.7109375" style="1" customWidth="1"/>
    <col min="7145" max="7145" width="8.7109375" style="1" customWidth="1"/>
    <col min="7146" max="7170" width="8.42578125" style="1" customWidth="1"/>
    <col min="7171" max="7395" width="9.140625" style="1"/>
    <col min="7396" max="7397" width="10.7109375" style="1" customWidth="1"/>
    <col min="7398" max="7398" width="26.42578125" style="1" customWidth="1"/>
    <col min="7399" max="7400" width="16.7109375" style="1" customWidth="1"/>
    <col min="7401" max="7401" width="8.7109375" style="1" customWidth="1"/>
    <col min="7402" max="7426" width="8.42578125" style="1" customWidth="1"/>
    <col min="7427" max="7651" width="9.140625" style="1"/>
    <col min="7652" max="7653" width="10.7109375" style="1" customWidth="1"/>
    <col min="7654" max="7654" width="26.42578125" style="1" customWidth="1"/>
    <col min="7655" max="7656" width="16.7109375" style="1" customWidth="1"/>
    <col min="7657" max="7657" width="8.7109375" style="1" customWidth="1"/>
    <col min="7658" max="7682" width="8.42578125" style="1" customWidth="1"/>
    <col min="7683" max="7907" width="9.140625" style="1"/>
    <col min="7908" max="7909" width="10.7109375" style="1" customWidth="1"/>
    <col min="7910" max="7910" width="26.42578125" style="1" customWidth="1"/>
    <col min="7911" max="7912" width="16.7109375" style="1" customWidth="1"/>
    <col min="7913" max="7913" width="8.7109375" style="1" customWidth="1"/>
    <col min="7914" max="7938" width="8.42578125" style="1" customWidth="1"/>
    <col min="7939" max="8163" width="9.140625" style="1"/>
    <col min="8164" max="8165" width="10.7109375" style="1" customWidth="1"/>
    <col min="8166" max="8166" width="26.42578125" style="1" customWidth="1"/>
    <col min="8167" max="8168" width="16.7109375" style="1" customWidth="1"/>
    <col min="8169" max="8169" width="8.7109375" style="1" customWidth="1"/>
    <col min="8170" max="8194" width="8.42578125" style="1" customWidth="1"/>
    <col min="8195" max="8419" width="9.140625" style="1"/>
    <col min="8420" max="8421" width="10.7109375" style="1" customWidth="1"/>
    <col min="8422" max="8422" width="26.42578125" style="1" customWidth="1"/>
    <col min="8423" max="8424" width="16.7109375" style="1" customWidth="1"/>
    <col min="8425" max="8425" width="8.7109375" style="1" customWidth="1"/>
    <col min="8426" max="8450" width="8.42578125" style="1" customWidth="1"/>
    <col min="8451" max="8675" width="9.140625" style="1"/>
    <col min="8676" max="8677" width="10.7109375" style="1" customWidth="1"/>
    <col min="8678" max="8678" width="26.42578125" style="1" customWidth="1"/>
    <col min="8679" max="8680" width="16.7109375" style="1" customWidth="1"/>
    <col min="8681" max="8681" width="8.7109375" style="1" customWidth="1"/>
    <col min="8682" max="8706" width="8.42578125" style="1" customWidth="1"/>
    <col min="8707" max="8931" width="9.140625" style="1"/>
    <col min="8932" max="8933" width="10.7109375" style="1" customWidth="1"/>
    <col min="8934" max="8934" width="26.42578125" style="1" customWidth="1"/>
    <col min="8935" max="8936" width="16.7109375" style="1" customWidth="1"/>
    <col min="8937" max="8937" width="8.7109375" style="1" customWidth="1"/>
    <col min="8938" max="8962" width="8.42578125" style="1" customWidth="1"/>
    <col min="8963" max="9187" width="9.140625" style="1"/>
    <col min="9188" max="9189" width="10.7109375" style="1" customWidth="1"/>
    <col min="9190" max="9190" width="26.42578125" style="1" customWidth="1"/>
    <col min="9191" max="9192" width="16.7109375" style="1" customWidth="1"/>
    <col min="9193" max="9193" width="8.7109375" style="1" customWidth="1"/>
    <col min="9194" max="9218" width="8.42578125" style="1" customWidth="1"/>
    <col min="9219" max="9443" width="9.140625" style="1"/>
    <col min="9444" max="9445" width="10.7109375" style="1" customWidth="1"/>
    <col min="9446" max="9446" width="26.42578125" style="1" customWidth="1"/>
    <col min="9447" max="9448" width="16.7109375" style="1" customWidth="1"/>
    <col min="9449" max="9449" width="8.7109375" style="1" customWidth="1"/>
    <col min="9450" max="9474" width="8.42578125" style="1" customWidth="1"/>
    <col min="9475" max="9699" width="9.140625" style="1"/>
    <col min="9700" max="9701" width="10.7109375" style="1" customWidth="1"/>
    <col min="9702" max="9702" width="26.42578125" style="1" customWidth="1"/>
    <col min="9703" max="9704" width="16.7109375" style="1" customWidth="1"/>
    <col min="9705" max="9705" width="8.7109375" style="1" customWidth="1"/>
    <col min="9706" max="9730" width="8.42578125" style="1" customWidth="1"/>
    <col min="9731" max="9955" width="9.140625" style="1"/>
    <col min="9956" max="9957" width="10.7109375" style="1" customWidth="1"/>
    <col min="9958" max="9958" width="26.42578125" style="1" customWidth="1"/>
    <col min="9959" max="9960" width="16.7109375" style="1" customWidth="1"/>
    <col min="9961" max="9961" width="8.7109375" style="1" customWidth="1"/>
    <col min="9962" max="9986" width="8.42578125" style="1" customWidth="1"/>
    <col min="9987" max="10211" width="9.140625" style="1"/>
    <col min="10212" max="10213" width="10.7109375" style="1" customWidth="1"/>
    <col min="10214" max="10214" width="26.42578125" style="1" customWidth="1"/>
    <col min="10215" max="10216" width="16.7109375" style="1" customWidth="1"/>
    <col min="10217" max="10217" width="8.7109375" style="1" customWidth="1"/>
    <col min="10218" max="10242" width="8.42578125" style="1" customWidth="1"/>
    <col min="10243" max="10467" width="9.140625" style="1"/>
    <col min="10468" max="10469" width="10.7109375" style="1" customWidth="1"/>
    <col min="10470" max="10470" width="26.42578125" style="1" customWidth="1"/>
    <col min="10471" max="10472" width="16.7109375" style="1" customWidth="1"/>
    <col min="10473" max="10473" width="8.7109375" style="1" customWidth="1"/>
    <col min="10474" max="10498" width="8.42578125" style="1" customWidth="1"/>
    <col min="10499" max="10723" width="9.140625" style="1"/>
    <col min="10724" max="10725" width="10.7109375" style="1" customWidth="1"/>
    <col min="10726" max="10726" width="26.42578125" style="1" customWidth="1"/>
    <col min="10727" max="10728" width="16.7109375" style="1" customWidth="1"/>
    <col min="10729" max="10729" width="8.7109375" style="1" customWidth="1"/>
    <col min="10730" max="10754" width="8.42578125" style="1" customWidth="1"/>
    <col min="10755" max="10979" width="9.140625" style="1"/>
    <col min="10980" max="10981" width="10.7109375" style="1" customWidth="1"/>
    <col min="10982" max="10982" width="26.42578125" style="1" customWidth="1"/>
    <col min="10983" max="10984" width="16.7109375" style="1" customWidth="1"/>
    <col min="10985" max="10985" width="8.7109375" style="1" customWidth="1"/>
    <col min="10986" max="11010" width="8.42578125" style="1" customWidth="1"/>
    <col min="11011" max="11235" width="9.140625" style="1"/>
    <col min="11236" max="11237" width="10.7109375" style="1" customWidth="1"/>
    <col min="11238" max="11238" width="26.42578125" style="1" customWidth="1"/>
    <col min="11239" max="11240" width="16.7109375" style="1" customWidth="1"/>
    <col min="11241" max="11241" width="8.7109375" style="1" customWidth="1"/>
    <col min="11242" max="11266" width="8.42578125" style="1" customWidth="1"/>
    <col min="11267" max="11491" width="9.140625" style="1"/>
    <col min="11492" max="11493" width="10.7109375" style="1" customWidth="1"/>
    <col min="11494" max="11494" width="26.42578125" style="1" customWidth="1"/>
    <col min="11495" max="11496" width="16.7109375" style="1" customWidth="1"/>
    <col min="11497" max="11497" width="8.7109375" style="1" customWidth="1"/>
    <col min="11498" max="11522" width="8.42578125" style="1" customWidth="1"/>
    <col min="11523" max="11747" width="9.140625" style="1"/>
    <col min="11748" max="11749" width="10.7109375" style="1" customWidth="1"/>
    <col min="11750" max="11750" width="26.42578125" style="1" customWidth="1"/>
    <col min="11751" max="11752" width="16.7109375" style="1" customWidth="1"/>
    <col min="11753" max="11753" width="8.7109375" style="1" customWidth="1"/>
    <col min="11754" max="11778" width="8.42578125" style="1" customWidth="1"/>
    <col min="11779" max="12003" width="9.140625" style="1"/>
    <col min="12004" max="12005" width="10.7109375" style="1" customWidth="1"/>
    <col min="12006" max="12006" width="26.42578125" style="1" customWidth="1"/>
    <col min="12007" max="12008" width="16.7109375" style="1" customWidth="1"/>
    <col min="12009" max="12009" width="8.7109375" style="1" customWidth="1"/>
    <col min="12010" max="12034" width="8.42578125" style="1" customWidth="1"/>
    <col min="12035" max="12259" width="9.140625" style="1"/>
    <col min="12260" max="12261" width="10.7109375" style="1" customWidth="1"/>
    <col min="12262" max="12262" width="26.42578125" style="1" customWidth="1"/>
    <col min="12263" max="12264" width="16.7109375" style="1" customWidth="1"/>
    <col min="12265" max="12265" width="8.7109375" style="1" customWidth="1"/>
    <col min="12266" max="12290" width="8.42578125" style="1" customWidth="1"/>
    <col min="12291" max="12515" width="9.140625" style="1"/>
    <col min="12516" max="12517" width="10.7109375" style="1" customWidth="1"/>
    <col min="12518" max="12518" width="26.42578125" style="1" customWidth="1"/>
    <col min="12519" max="12520" width="16.7109375" style="1" customWidth="1"/>
    <col min="12521" max="12521" width="8.7109375" style="1" customWidth="1"/>
    <col min="12522" max="12546" width="8.42578125" style="1" customWidth="1"/>
    <col min="12547" max="12771" width="9.140625" style="1"/>
    <col min="12772" max="12773" width="10.7109375" style="1" customWidth="1"/>
    <col min="12774" max="12774" width="26.42578125" style="1" customWidth="1"/>
    <col min="12775" max="12776" width="16.7109375" style="1" customWidth="1"/>
    <col min="12777" max="12777" width="8.7109375" style="1" customWidth="1"/>
    <col min="12778" max="12802" width="8.42578125" style="1" customWidth="1"/>
    <col min="12803" max="13027" width="9.140625" style="1"/>
    <col min="13028" max="13029" width="10.7109375" style="1" customWidth="1"/>
    <col min="13030" max="13030" width="26.42578125" style="1" customWidth="1"/>
    <col min="13031" max="13032" width="16.7109375" style="1" customWidth="1"/>
    <col min="13033" max="13033" width="8.7109375" style="1" customWidth="1"/>
    <col min="13034" max="13058" width="8.42578125" style="1" customWidth="1"/>
    <col min="13059" max="13283" width="9.140625" style="1"/>
    <col min="13284" max="13285" width="10.7109375" style="1" customWidth="1"/>
    <col min="13286" max="13286" width="26.42578125" style="1" customWidth="1"/>
    <col min="13287" max="13288" width="16.7109375" style="1" customWidth="1"/>
    <col min="13289" max="13289" width="8.7109375" style="1" customWidth="1"/>
    <col min="13290" max="13314" width="8.42578125" style="1" customWidth="1"/>
    <col min="13315" max="13539" width="9.140625" style="1"/>
    <col min="13540" max="13541" width="10.7109375" style="1" customWidth="1"/>
    <col min="13542" max="13542" width="26.42578125" style="1" customWidth="1"/>
    <col min="13543" max="13544" width="16.7109375" style="1" customWidth="1"/>
    <col min="13545" max="13545" width="8.7109375" style="1" customWidth="1"/>
    <col min="13546" max="13570" width="8.42578125" style="1" customWidth="1"/>
    <col min="13571" max="13795" width="9.140625" style="1"/>
    <col min="13796" max="13797" width="10.7109375" style="1" customWidth="1"/>
    <col min="13798" max="13798" width="26.42578125" style="1" customWidth="1"/>
    <col min="13799" max="13800" width="16.7109375" style="1" customWidth="1"/>
    <col min="13801" max="13801" width="8.7109375" style="1" customWidth="1"/>
    <col min="13802" max="13826" width="8.42578125" style="1" customWidth="1"/>
    <col min="13827" max="14051" width="9.140625" style="1"/>
    <col min="14052" max="14053" width="10.7109375" style="1" customWidth="1"/>
    <col min="14054" max="14054" width="26.42578125" style="1" customWidth="1"/>
    <col min="14055" max="14056" width="16.7109375" style="1" customWidth="1"/>
    <col min="14057" max="14057" width="8.7109375" style="1" customWidth="1"/>
    <col min="14058" max="14082" width="8.42578125" style="1" customWidth="1"/>
    <col min="14083" max="14307" width="9.140625" style="1"/>
    <col min="14308" max="14309" width="10.7109375" style="1" customWidth="1"/>
    <col min="14310" max="14310" width="26.42578125" style="1" customWidth="1"/>
    <col min="14311" max="14312" width="16.7109375" style="1" customWidth="1"/>
    <col min="14313" max="14313" width="8.7109375" style="1" customWidth="1"/>
    <col min="14314" max="14338" width="8.42578125" style="1" customWidth="1"/>
    <col min="14339" max="14563" width="9.140625" style="1"/>
    <col min="14564" max="14565" width="10.7109375" style="1" customWidth="1"/>
    <col min="14566" max="14566" width="26.42578125" style="1" customWidth="1"/>
    <col min="14567" max="14568" width="16.7109375" style="1" customWidth="1"/>
    <col min="14569" max="14569" width="8.7109375" style="1" customWidth="1"/>
    <col min="14570" max="14594" width="8.42578125" style="1" customWidth="1"/>
    <col min="14595" max="14819" width="9.140625" style="1"/>
    <col min="14820" max="14821" width="10.7109375" style="1" customWidth="1"/>
    <col min="14822" max="14822" width="26.42578125" style="1" customWidth="1"/>
    <col min="14823" max="14824" width="16.7109375" style="1" customWidth="1"/>
    <col min="14825" max="14825" width="8.7109375" style="1" customWidth="1"/>
    <col min="14826" max="14850" width="8.42578125" style="1" customWidth="1"/>
    <col min="14851" max="15075" width="9.140625" style="1"/>
    <col min="15076" max="15077" width="10.7109375" style="1" customWidth="1"/>
    <col min="15078" max="15078" width="26.42578125" style="1" customWidth="1"/>
    <col min="15079" max="15080" width="16.7109375" style="1" customWidth="1"/>
    <col min="15081" max="15081" width="8.7109375" style="1" customWidth="1"/>
    <col min="15082" max="15106" width="8.42578125" style="1" customWidth="1"/>
    <col min="15107" max="15331" width="9.140625" style="1"/>
    <col min="15332" max="15333" width="10.7109375" style="1" customWidth="1"/>
    <col min="15334" max="15334" width="26.42578125" style="1" customWidth="1"/>
    <col min="15335" max="15336" width="16.7109375" style="1" customWidth="1"/>
    <col min="15337" max="15337" width="8.7109375" style="1" customWidth="1"/>
    <col min="15338" max="15362" width="8.42578125" style="1" customWidth="1"/>
    <col min="15363" max="15587" width="9.140625" style="1"/>
    <col min="15588" max="15589" width="10.7109375" style="1" customWidth="1"/>
    <col min="15590" max="15590" width="26.42578125" style="1" customWidth="1"/>
    <col min="15591" max="15592" width="16.7109375" style="1" customWidth="1"/>
    <col min="15593" max="15593" width="8.7109375" style="1" customWidth="1"/>
    <col min="15594" max="15618" width="8.42578125" style="1" customWidth="1"/>
    <col min="15619" max="15843" width="9.140625" style="1"/>
    <col min="15844" max="15845" width="10.7109375" style="1" customWidth="1"/>
    <col min="15846" max="15846" width="26.42578125" style="1" customWidth="1"/>
    <col min="15847" max="15848" width="16.7109375" style="1" customWidth="1"/>
    <col min="15849" max="15849" width="8.7109375" style="1" customWidth="1"/>
    <col min="15850" max="15874" width="8.42578125" style="1" customWidth="1"/>
    <col min="15875" max="16099" width="9.140625" style="1"/>
    <col min="16100" max="16101" width="10.7109375" style="1" customWidth="1"/>
    <col min="16102" max="16102" width="26.42578125" style="1" customWidth="1"/>
    <col min="16103" max="16104" width="16.7109375" style="1" customWidth="1"/>
    <col min="16105" max="16105" width="8.7109375" style="1" customWidth="1"/>
    <col min="16106" max="16130" width="8.42578125" style="1" customWidth="1"/>
    <col min="16131" max="16367" width="9.140625" style="1"/>
    <col min="16368" max="16379" width="9.140625" style="1" customWidth="1"/>
    <col min="16380" max="16384" width="9.140625" style="1"/>
  </cols>
  <sheetData>
    <row r="1" spans="2:31" ht="12.75" x14ac:dyDescent="0.2">
      <c r="F1" s="2" t="s">
        <v>0</v>
      </c>
      <c r="G1" s="3"/>
      <c r="H1" s="70">
        <v>720</v>
      </c>
      <c r="I1" s="70">
        <v>1300</v>
      </c>
      <c r="J1" s="70">
        <v>1350</v>
      </c>
      <c r="K1" s="70">
        <v>1630</v>
      </c>
      <c r="L1" s="70">
        <v>50100</v>
      </c>
      <c r="M1" s="70">
        <v>50300</v>
      </c>
      <c r="N1" s="70">
        <v>50300</v>
      </c>
      <c r="O1" s="70">
        <v>50300</v>
      </c>
      <c r="P1" s="70">
        <v>50300</v>
      </c>
      <c r="Q1" s="70">
        <v>50400</v>
      </c>
      <c r="R1" s="70">
        <v>50400</v>
      </c>
      <c r="S1" s="70">
        <v>12010</v>
      </c>
      <c r="T1" s="70">
        <v>12110</v>
      </c>
      <c r="U1" s="70">
        <v>14010</v>
      </c>
      <c r="V1" s="70">
        <v>14010</v>
      </c>
      <c r="W1" s="70">
        <v>14110</v>
      </c>
      <c r="X1" s="70">
        <v>14310</v>
      </c>
      <c r="Y1" s="70">
        <v>14410</v>
      </c>
      <c r="Z1" s="70">
        <v>10010</v>
      </c>
      <c r="AA1" s="70">
        <v>10110</v>
      </c>
      <c r="AB1" s="70">
        <v>10130</v>
      </c>
      <c r="AC1" s="70">
        <v>20010</v>
      </c>
      <c r="AD1" s="70"/>
      <c r="AE1" s="70"/>
    </row>
    <row r="2" spans="2:31" x14ac:dyDescent="0.25">
      <c r="H2" s="4"/>
      <c r="I2" s="4"/>
      <c r="J2" s="4"/>
      <c r="P2" s="4"/>
      <c r="S2" s="4"/>
      <c r="T2" s="4"/>
      <c r="U2" s="4"/>
      <c r="V2" s="4"/>
      <c r="W2" s="4"/>
      <c r="Z2" s="4" t="s">
        <v>329</v>
      </c>
      <c r="AA2" s="4"/>
      <c r="AB2" s="4"/>
      <c r="AC2" s="4" t="s">
        <v>329</v>
      </c>
      <c r="AD2" s="4"/>
      <c r="AE2" s="4"/>
    </row>
    <row r="3" spans="2:31" x14ac:dyDescent="0.25">
      <c r="H3" s="4"/>
      <c r="I3" s="4"/>
      <c r="J3" s="4"/>
      <c r="P3" s="4"/>
      <c r="S3" s="4"/>
      <c r="T3" s="4"/>
      <c r="U3" s="4"/>
      <c r="V3" s="4"/>
      <c r="W3" s="4"/>
      <c r="Z3" s="4"/>
      <c r="AA3" s="4"/>
      <c r="AB3" s="4"/>
      <c r="AC3" s="4"/>
      <c r="AD3" s="4"/>
      <c r="AE3" s="4"/>
    </row>
    <row r="4" spans="2:31" ht="12.75" customHeight="1" x14ac:dyDescent="0.2">
      <c r="B4" s="342"/>
      <c r="C4" s="337"/>
      <c r="D4" s="342"/>
      <c r="E4" s="5"/>
      <c r="F4" s="6"/>
      <c r="G4" s="337"/>
      <c r="H4" s="7">
        <v>644</v>
      </c>
      <c r="I4" s="7">
        <v>644</v>
      </c>
      <c r="J4" s="7">
        <v>644</v>
      </c>
      <c r="K4" s="92">
        <v>644</v>
      </c>
      <c r="L4" s="8">
        <v>644</v>
      </c>
      <c r="M4" s="8">
        <v>644</v>
      </c>
      <c r="N4" s="92">
        <v>644</v>
      </c>
      <c r="O4" s="92">
        <v>644</v>
      </c>
      <c r="P4" s="7">
        <v>644</v>
      </c>
      <c r="Q4" s="8">
        <v>644</v>
      </c>
      <c r="R4" s="8">
        <v>644</v>
      </c>
      <c r="S4" s="7">
        <v>807</v>
      </c>
      <c r="T4" s="7">
        <v>807</v>
      </c>
      <c r="U4" s="7">
        <v>807</v>
      </c>
      <c r="V4" s="7">
        <v>807</v>
      </c>
      <c r="W4" s="7">
        <v>807</v>
      </c>
      <c r="X4" s="7">
        <v>807</v>
      </c>
      <c r="Y4" s="7">
        <v>807</v>
      </c>
      <c r="Z4" s="7">
        <v>850</v>
      </c>
      <c r="AA4" s="7">
        <v>850</v>
      </c>
      <c r="AB4" s="7">
        <v>850</v>
      </c>
      <c r="AC4" s="7">
        <v>850</v>
      </c>
      <c r="AD4" s="7"/>
      <c r="AE4" s="7"/>
    </row>
    <row r="5" spans="2:31" ht="12.75" customHeight="1" x14ac:dyDescent="0.2">
      <c r="B5" s="319"/>
      <c r="C5" s="338"/>
      <c r="D5" s="332"/>
      <c r="E5" s="339" t="s">
        <v>1</v>
      </c>
      <c r="F5" s="340"/>
      <c r="G5" s="338"/>
      <c r="H5" s="324" t="s">
        <v>124</v>
      </c>
      <c r="I5" s="324" t="s">
        <v>25</v>
      </c>
      <c r="J5" s="324" t="s">
        <v>193</v>
      </c>
      <c r="K5" s="327" t="s">
        <v>125</v>
      </c>
      <c r="L5" s="324" t="s">
        <v>345</v>
      </c>
      <c r="M5" s="324" t="s">
        <v>186</v>
      </c>
      <c r="N5" s="324" t="s">
        <v>128</v>
      </c>
      <c r="O5" s="324" t="s">
        <v>129</v>
      </c>
      <c r="P5" s="327" t="s">
        <v>262</v>
      </c>
      <c r="Q5" s="327" t="s">
        <v>126</v>
      </c>
      <c r="R5" s="327" t="s">
        <v>127</v>
      </c>
      <c r="S5" s="324" t="s">
        <v>322</v>
      </c>
      <c r="T5" s="324" t="s">
        <v>323</v>
      </c>
      <c r="U5" s="324" t="s">
        <v>324</v>
      </c>
      <c r="V5" s="324" t="s">
        <v>325</v>
      </c>
      <c r="W5" s="324" t="s">
        <v>326</v>
      </c>
      <c r="X5" s="324" t="s">
        <v>327</v>
      </c>
      <c r="Y5" s="324" t="s">
        <v>328</v>
      </c>
      <c r="Z5" s="324" t="s">
        <v>330</v>
      </c>
      <c r="AA5" s="324" t="s">
        <v>330</v>
      </c>
      <c r="AB5" s="324" t="s">
        <v>331</v>
      </c>
      <c r="AC5" s="324" t="s">
        <v>332</v>
      </c>
      <c r="AD5" s="324"/>
      <c r="AE5" s="324"/>
    </row>
    <row r="6" spans="2:31" ht="12.75" customHeight="1" x14ac:dyDescent="0.2">
      <c r="B6" s="319"/>
      <c r="C6" s="338"/>
      <c r="D6" s="332"/>
      <c r="E6" s="339"/>
      <c r="F6" s="340"/>
      <c r="G6" s="338"/>
      <c r="H6" s="333"/>
      <c r="I6" s="325"/>
      <c r="J6" s="325"/>
      <c r="K6" s="328"/>
      <c r="L6" s="325"/>
      <c r="M6" s="325"/>
      <c r="N6" s="325"/>
      <c r="O6" s="325"/>
      <c r="P6" s="328"/>
      <c r="Q6" s="328"/>
      <c r="R6" s="328"/>
      <c r="S6" s="325"/>
      <c r="T6" s="325"/>
      <c r="U6" s="325"/>
      <c r="V6" s="325"/>
      <c r="W6" s="325"/>
      <c r="X6" s="333"/>
      <c r="Y6" s="325"/>
      <c r="Z6" s="325"/>
      <c r="AA6" s="325"/>
      <c r="AB6" s="325"/>
      <c r="AC6" s="325"/>
      <c r="AD6" s="325"/>
      <c r="AE6" s="325"/>
    </row>
    <row r="7" spans="2:31" ht="12.75" customHeight="1" x14ac:dyDescent="0.2">
      <c r="B7" s="319"/>
      <c r="C7" s="338"/>
      <c r="D7" s="332"/>
      <c r="E7" s="339"/>
      <c r="F7" s="340"/>
      <c r="G7" s="338"/>
      <c r="H7" s="333"/>
      <c r="I7" s="325"/>
      <c r="J7" s="325"/>
      <c r="K7" s="328"/>
      <c r="L7" s="325"/>
      <c r="M7" s="325"/>
      <c r="N7" s="325"/>
      <c r="O7" s="325"/>
      <c r="P7" s="328"/>
      <c r="Q7" s="328"/>
      <c r="R7" s="328"/>
      <c r="S7" s="325"/>
      <c r="T7" s="325"/>
      <c r="U7" s="325"/>
      <c r="V7" s="325"/>
      <c r="W7" s="325"/>
      <c r="X7" s="333"/>
      <c r="Y7" s="325"/>
      <c r="Z7" s="325"/>
      <c r="AA7" s="325"/>
      <c r="AB7" s="325"/>
      <c r="AC7" s="325"/>
      <c r="AD7" s="325"/>
      <c r="AE7" s="325"/>
    </row>
    <row r="8" spans="2:31" ht="12.75" customHeight="1" x14ac:dyDescent="0.2">
      <c r="B8" s="319"/>
      <c r="C8" s="338"/>
      <c r="D8" s="332"/>
      <c r="E8" s="339"/>
      <c r="F8" s="340"/>
      <c r="G8" s="338"/>
      <c r="H8" s="333"/>
      <c r="I8" s="325"/>
      <c r="J8" s="325"/>
      <c r="K8" s="328"/>
      <c r="L8" s="325"/>
      <c r="M8" s="325"/>
      <c r="N8" s="325"/>
      <c r="O8" s="325"/>
      <c r="P8" s="328"/>
      <c r="Q8" s="328"/>
      <c r="R8" s="328"/>
      <c r="S8" s="325"/>
      <c r="T8" s="325"/>
      <c r="U8" s="325"/>
      <c r="V8" s="325"/>
      <c r="W8" s="325"/>
      <c r="X8" s="333"/>
      <c r="Y8" s="325"/>
      <c r="Z8" s="325"/>
      <c r="AA8" s="325"/>
      <c r="AB8" s="325"/>
      <c r="AC8" s="325"/>
      <c r="AD8" s="325"/>
      <c r="AE8" s="325"/>
    </row>
    <row r="9" spans="2:31" ht="12.75" customHeight="1" x14ac:dyDescent="0.2">
      <c r="B9" s="129" t="s">
        <v>2</v>
      </c>
      <c r="C9" s="138" t="s">
        <v>3</v>
      </c>
      <c r="D9" s="319" t="s">
        <v>4</v>
      </c>
      <c r="E9" s="339"/>
      <c r="F9" s="340"/>
      <c r="G9" s="319" t="s">
        <v>5</v>
      </c>
      <c r="H9" s="333"/>
      <c r="I9" s="325"/>
      <c r="J9" s="325"/>
      <c r="K9" s="328"/>
      <c r="L9" s="325"/>
      <c r="M9" s="325"/>
      <c r="N9" s="325"/>
      <c r="O9" s="325"/>
      <c r="P9" s="328"/>
      <c r="Q9" s="328"/>
      <c r="R9" s="328"/>
      <c r="S9" s="325"/>
      <c r="T9" s="325"/>
      <c r="U9" s="325"/>
      <c r="V9" s="325"/>
      <c r="W9" s="325"/>
      <c r="X9" s="333"/>
      <c r="Y9" s="325"/>
      <c r="Z9" s="325"/>
      <c r="AA9" s="325"/>
      <c r="AB9" s="325"/>
      <c r="AC9" s="325"/>
      <c r="AD9" s="325"/>
      <c r="AE9" s="325"/>
    </row>
    <row r="10" spans="2:31" ht="12.75" customHeight="1" x14ac:dyDescent="0.2">
      <c r="B10" s="129" t="s">
        <v>6</v>
      </c>
      <c r="C10" s="138" t="s">
        <v>6</v>
      </c>
      <c r="D10" s="319"/>
      <c r="E10" s="339"/>
      <c r="F10" s="340"/>
      <c r="G10" s="319"/>
      <c r="H10" s="333"/>
      <c r="I10" s="325"/>
      <c r="J10" s="325"/>
      <c r="K10" s="328"/>
      <c r="L10" s="325"/>
      <c r="M10" s="325"/>
      <c r="N10" s="325"/>
      <c r="O10" s="325"/>
      <c r="P10" s="328"/>
      <c r="Q10" s="328"/>
      <c r="R10" s="328"/>
      <c r="S10" s="325"/>
      <c r="T10" s="325"/>
      <c r="U10" s="325"/>
      <c r="V10" s="325"/>
      <c r="W10" s="325"/>
      <c r="X10" s="333"/>
      <c r="Y10" s="325"/>
      <c r="Z10" s="325"/>
      <c r="AA10" s="325"/>
      <c r="AB10" s="325"/>
      <c r="AC10" s="325"/>
      <c r="AD10" s="325"/>
      <c r="AE10" s="325"/>
    </row>
    <row r="11" spans="2:31" ht="12.75" customHeight="1" x14ac:dyDescent="0.2">
      <c r="B11" s="319"/>
      <c r="C11" s="338"/>
      <c r="D11" s="129"/>
      <c r="E11" s="339"/>
      <c r="F11" s="340"/>
      <c r="G11" s="338"/>
      <c r="H11" s="333"/>
      <c r="I11" s="325"/>
      <c r="J11" s="325"/>
      <c r="K11" s="328"/>
      <c r="L11" s="325"/>
      <c r="M11" s="325"/>
      <c r="N11" s="325"/>
      <c r="O11" s="325"/>
      <c r="P11" s="328"/>
      <c r="Q11" s="328"/>
      <c r="R11" s="328"/>
      <c r="S11" s="325"/>
      <c r="T11" s="325"/>
      <c r="U11" s="325"/>
      <c r="V11" s="325"/>
      <c r="W11" s="325"/>
      <c r="X11" s="333"/>
      <c r="Y11" s="325"/>
      <c r="Z11" s="325"/>
      <c r="AA11" s="325"/>
      <c r="AB11" s="325"/>
      <c r="AC11" s="325"/>
      <c r="AD11" s="325"/>
      <c r="AE11" s="325"/>
    </row>
    <row r="12" spans="2:31" ht="12.75" customHeight="1" x14ac:dyDescent="0.2">
      <c r="B12" s="319"/>
      <c r="C12" s="338"/>
      <c r="D12" s="129"/>
      <c r="E12" s="339"/>
      <c r="F12" s="340"/>
      <c r="G12" s="338"/>
      <c r="H12" s="333"/>
      <c r="I12" s="325"/>
      <c r="J12" s="325"/>
      <c r="K12" s="328"/>
      <c r="L12" s="325"/>
      <c r="M12" s="325"/>
      <c r="N12" s="325"/>
      <c r="O12" s="325"/>
      <c r="P12" s="328"/>
      <c r="Q12" s="328"/>
      <c r="R12" s="328"/>
      <c r="S12" s="325"/>
      <c r="T12" s="325"/>
      <c r="U12" s="325"/>
      <c r="V12" s="325"/>
      <c r="W12" s="325"/>
      <c r="X12" s="333"/>
      <c r="Y12" s="325"/>
      <c r="Z12" s="325"/>
      <c r="AA12" s="325"/>
      <c r="AB12" s="325"/>
      <c r="AC12" s="325"/>
      <c r="AD12" s="325"/>
      <c r="AE12" s="325"/>
    </row>
    <row r="13" spans="2:31" ht="12.75" customHeight="1" x14ac:dyDescent="0.2">
      <c r="B13" s="319"/>
      <c r="C13" s="338"/>
      <c r="D13" s="129"/>
      <c r="E13" s="339"/>
      <c r="F13" s="340"/>
      <c r="G13" s="338"/>
      <c r="H13" s="333"/>
      <c r="I13" s="325"/>
      <c r="J13" s="325"/>
      <c r="K13" s="328"/>
      <c r="L13" s="325"/>
      <c r="M13" s="325"/>
      <c r="N13" s="325"/>
      <c r="O13" s="325"/>
      <c r="P13" s="328"/>
      <c r="Q13" s="328"/>
      <c r="R13" s="328"/>
      <c r="S13" s="325"/>
      <c r="T13" s="325"/>
      <c r="U13" s="325"/>
      <c r="V13" s="325"/>
      <c r="W13" s="325"/>
      <c r="X13" s="333"/>
      <c r="Y13" s="325"/>
      <c r="Z13" s="325"/>
      <c r="AA13" s="325"/>
      <c r="AB13" s="325"/>
      <c r="AC13" s="325"/>
      <c r="AD13" s="325"/>
      <c r="AE13" s="325"/>
    </row>
    <row r="14" spans="2:31" ht="12.75" customHeight="1" thickBot="1" x14ac:dyDescent="0.25">
      <c r="B14" s="319"/>
      <c r="C14" s="338"/>
      <c r="D14" s="129"/>
      <c r="E14" s="339"/>
      <c r="F14" s="340"/>
      <c r="G14" s="338"/>
      <c r="H14" s="334"/>
      <c r="I14" s="326"/>
      <c r="J14" s="326"/>
      <c r="K14" s="329"/>
      <c r="L14" s="326"/>
      <c r="M14" s="326"/>
      <c r="N14" s="326"/>
      <c r="O14" s="326"/>
      <c r="P14" s="329"/>
      <c r="Q14" s="329"/>
      <c r="R14" s="329"/>
      <c r="S14" s="326"/>
      <c r="T14" s="326"/>
      <c r="U14" s="326"/>
      <c r="V14" s="326"/>
      <c r="W14" s="326"/>
      <c r="X14" s="334"/>
      <c r="Y14" s="326"/>
      <c r="Z14" s="326"/>
      <c r="AA14" s="326"/>
      <c r="AB14" s="326"/>
      <c r="AC14" s="326"/>
      <c r="AD14" s="326"/>
      <c r="AE14" s="326"/>
    </row>
    <row r="15" spans="2:31" ht="12.75" customHeight="1" thickBot="1" x14ac:dyDescent="0.25">
      <c r="B15" s="320"/>
      <c r="C15" s="341"/>
      <c r="D15" s="128" t="s">
        <v>7</v>
      </c>
      <c r="E15" s="9" t="s">
        <v>8</v>
      </c>
      <c r="F15" s="9" t="s">
        <v>9</v>
      </c>
      <c r="G15" s="341"/>
      <c r="H15" s="10" t="s">
        <v>23</v>
      </c>
      <c r="I15" s="10" t="s">
        <v>26</v>
      </c>
      <c r="J15" s="10" t="s">
        <v>26</v>
      </c>
      <c r="K15" s="11" t="s">
        <v>26</v>
      </c>
      <c r="L15" s="12" t="s">
        <v>26</v>
      </c>
      <c r="M15" s="12" t="s">
        <v>23</v>
      </c>
      <c r="N15" s="11" t="s">
        <v>23</v>
      </c>
      <c r="O15" s="11" t="s">
        <v>23</v>
      </c>
      <c r="P15" s="10" t="s">
        <v>23</v>
      </c>
      <c r="Q15" s="12" t="s">
        <v>23</v>
      </c>
      <c r="R15" s="12" t="s">
        <v>23</v>
      </c>
      <c r="S15" s="10" t="s">
        <v>23</v>
      </c>
      <c r="T15" s="10" t="s">
        <v>23</v>
      </c>
      <c r="U15" s="10" t="s">
        <v>23</v>
      </c>
      <c r="V15" s="10" t="s">
        <v>23</v>
      </c>
      <c r="W15" s="10" t="s">
        <v>23</v>
      </c>
      <c r="X15" s="10" t="s">
        <v>23</v>
      </c>
      <c r="Y15" s="11" t="s">
        <v>23</v>
      </c>
      <c r="Z15" s="11" t="s">
        <v>23</v>
      </c>
      <c r="AA15" s="11" t="s">
        <v>23</v>
      </c>
      <c r="AB15" s="11" t="s">
        <v>23</v>
      </c>
      <c r="AC15" s="11" t="s">
        <v>23</v>
      </c>
      <c r="AD15" s="11"/>
      <c r="AE15" s="11"/>
    </row>
    <row r="16" spans="2:31" ht="12.75" customHeight="1" x14ac:dyDescent="0.2">
      <c r="B16" s="13"/>
      <c r="C16" s="14"/>
      <c r="D16" s="15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>
        <f>SUM(U16:W16)</f>
        <v>0</v>
      </c>
      <c r="AA16" s="13">
        <f>Y16</f>
        <v>0</v>
      </c>
      <c r="AB16" s="13">
        <f>X16</f>
        <v>0</v>
      </c>
      <c r="AC16" s="13">
        <f>SUM(S16:T16)</f>
        <v>0</v>
      </c>
      <c r="AD16" s="13"/>
      <c r="AE16" s="13"/>
    </row>
    <row r="17" spans="2:31" ht="12.75" customHeight="1" x14ac:dyDescent="0.2">
      <c r="B17" s="92">
        <f>'[1]CADD Sheets'!$A$2324</f>
        <v>419</v>
      </c>
      <c r="C17" s="41" t="s">
        <v>187</v>
      </c>
      <c r="D17" s="95" t="s">
        <v>130</v>
      </c>
      <c r="E17" s="94">
        <v>16280</v>
      </c>
      <c r="F17" s="94">
        <v>16600</v>
      </c>
      <c r="G17" s="40" t="s">
        <v>30</v>
      </c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>
        <f>F17-E17</f>
        <v>320</v>
      </c>
      <c r="W17" s="40"/>
      <c r="X17" s="40"/>
      <c r="Y17" s="40"/>
      <c r="Z17" s="40">
        <f>SUM(U17:W17)</f>
        <v>320</v>
      </c>
      <c r="AA17" s="40">
        <f>Y17</f>
        <v>0</v>
      </c>
      <c r="AB17" s="40">
        <f>X17</f>
        <v>0</v>
      </c>
      <c r="AC17" s="40">
        <f>SUM(S17:T17)</f>
        <v>0</v>
      </c>
      <c r="AD17" s="40"/>
      <c r="AE17" s="40"/>
    </row>
    <row r="18" spans="2:31" ht="12.75" customHeight="1" x14ac:dyDescent="0.2">
      <c r="B18" s="92">
        <f>'[1]CADD Sheets'!$A$2324</f>
        <v>419</v>
      </c>
      <c r="C18" s="41" t="s">
        <v>188</v>
      </c>
      <c r="D18" s="95" t="s">
        <v>130</v>
      </c>
      <c r="E18" s="94">
        <v>15453</v>
      </c>
      <c r="F18" s="94">
        <v>16600</v>
      </c>
      <c r="G18" s="40" t="s">
        <v>27</v>
      </c>
      <c r="H18" s="40"/>
      <c r="I18" s="40"/>
      <c r="J18" s="40"/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>
        <f>F18-E18</f>
        <v>1147</v>
      </c>
      <c r="X18" s="40"/>
      <c r="Y18" s="40"/>
      <c r="Z18" s="40">
        <f t="shared" ref="Z18:Z73" si="0">SUM(U18:W18)</f>
        <v>1147</v>
      </c>
      <c r="AA18" s="40">
        <f t="shared" ref="AA18:AA73" si="1">Y18</f>
        <v>0</v>
      </c>
      <c r="AB18" s="40">
        <f t="shared" ref="AB18:AB73" si="2">X18</f>
        <v>0</v>
      </c>
      <c r="AC18" s="40">
        <f t="shared" ref="AC18:AC73" si="3">SUM(S18:T18)</f>
        <v>0</v>
      </c>
      <c r="AD18" s="40"/>
      <c r="AE18" s="40"/>
    </row>
    <row r="19" spans="2:31" ht="12.75" customHeight="1" x14ac:dyDescent="0.2">
      <c r="B19" s="92">
        <f>'[1]CADD Sheets'!$A$2324</f>
        <v>419</v>
      </c>
      <c r="C19" s="41" t="s">
        <v>188</v>
      </c>
      <c r="D19" s="95" t="s">
        <v>130</v>
      </c>
      <c r="E19" s="94">
        <v>16280</v>
      </c>
      <c r="F19" s="94">
        <v>16600</v>
      </c>
      <c r="G19" s="40" t="s">
        <v>30</v>
      </c>
      <c r="H19" s="40"/>
      <c r="I19" s="40"/>
      <c r="J19" s="40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>
        <f>F19-E19</f>
        <v>320</v>
      </c>
      <c r="X19" s="40"/>
      <c r="Y19" s="40"/>
      <c r="Z19" s="40">
        <f t="shared" si="0"/>
        <v>320</v>
      </c>
      <c r="AA19" s="40">
        <f t="shared" si="1"/>
        <v>0</v>
      </c>
      <c r="AB19" s="40">
        <f t="shared" si="2"/>
        <v>0</v>
      </c>
      <c r="AC19" s="40">
        <f t="shared" si="3"/>
        <v>0</v>
      </c>
      <c r="AD19" s="40"/>
      <c r="AE19" s="40"/>
    </row>
    <row r="20" spans="2:31" ht="12.75" customHeight="1" x14ac:dyDescent="0.2">
      <c r="B20" s="40"/>
      <c r="C20" s="41"/>
      <c r="D20" s="95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>
        <f t="shared" si="0"/>
        <v>0</v>
      </c>
      <c r="AA20" s="40">
        <f t="shared" si="1"/>
        <v>0</v>
      </c>
      <c r="AB20" s="40">
        <f t="shared" si="2"/>
        <v>0</v>
      </c>
      <c r="AC20" s="40">
        <f t="shared" si="3"/>
        <v>0</v>
      </c>
      <c r="AD20" s="40"/>
      <c r="AE20" s="40"/>
    </row>
    <row r="21" spans="2:31" ht="12.75" customHeight="1" x14ac:dyDescent="0.2">
      <c r="B21" s="92">
        <f>'[1]CADD Sheets'!$A$2325</f>
        <v>420</v>
      </c>
      <c r="C21" s="93" t="s">
        <v>187</v>
      </c>
      <c r="D21" s="95" t="s">
        <v>130</v>
      </c>
      <c r="E21" s="94">
        <v>16600</v>
      </c>
      <c r="F21" s="94">
        <v>16644</v>
      </c>
      <c r="G21" s="92" t="s">
        <v>30</v>
      </c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92"/>
      <c r="U21" s="92"/>
      <c r="V21" s="40">
        <f>F21-E21</f>
        <v>44</v>
      </c>
      <c r="W21" s="92"/>
      <c r="X21" s="92"/>
      <c r="Y21" s="92"/>
      <c r="Z21" s="40">
        <f t="shared" si="0"/>
        <v>44</v>
      </c>
      <c r="AA21" s="40">
        <f t="shared" si="1"/>
        <v>0</v>
      </c>
      <c r="AB21" s="40">
        <f t="shared" si="2"/>
        <v>0</v>
      </c>
      <c r="AC21" s="40">
        <f t="shared" si="3"/>
        <v>0</v>
      </c>
      <c r="AD21" s="40"/>
      <c r="AE21" s="40"/>
    </row>
    <row r="22" spans="2:31" ht="12.75" customHeight="1" x14ac:dyDescent="0.2">
      <c r="B22" s="92">
        <f>'[1]CADD Sheets'!$A$2325</f>
        <v>420</v>
      </c>
      <c r="C22" s="93" t="s">
        <v>187</v>
      </c>
      <c r="D22" s="95" t="s">
        <v>130</v>
      </c>
      <c r="E22" s="94">
        <v>16956</v>
      </c>
      <c r="F22" s="94">
        <v>17351</v>
      </c>
      <c r="G22" s="92" t="s">
        <v>30</v>
      </c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92"/>
      <c r="U22" s="92"/>
      <c r="V22" s="40">
        <f>F22-E22</f>
        <v>395</v>
      </c>
      <c r="W22" s="92"/>
      <c r="X22" s="92"/>
      <c r="Y22" s="92"/>
      <c r="Z22" s="40">
        <f t="shared" si="0"/>
        <v>395</v>
      </c>
      <c r="AA22" s="40">
        <f t="shared" si="1"/>
        <v>0</v>
      </c>
      <c r="AB22" s="40">
        <f t="shared" si="2"/>
        <v>0</v>
      </c>
      <c r="AC22" s="40">
        <f t="shared" si="3"/>
        <v>0</v>
      </c>
      <c r="AD22" s="40"/>
      <c r="AE22" s="40"/>
    </row>
    <row r="23" spans="2:31" ht="12.75" customHeight="1" x14ac:dyDescent="0.2">
      <c r="B23" s="92">
        <f>'[1]CADD Sheets'!$A$2325</f>
        <v>420</v>
      </c>
      <c r="C23" s="93" t="s">
        <v>187</v>
      </c>
      <c r="D23" s="95" t="s">
        <v>130</v>
      </c>
      <c r="E23" s="94">
        <v>17351</v>
      </c>
      <c r="F23" s="94">
        <v>17800</v>
      </c>
      <c r="G23" s="92" t="s">
        <v>30</v>
      </c>
      <c r="H23" s="92"/>
      <c r="I23" s="92"/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2"/>
      <c r="U23" s="92"/>
      <c r="V23" s="40">
        <f>F23-E23</f>
        <v>449</v>
      </c>
      <c r="W23" s="92"/>
      <c r="X23" s="92"/>
      <c r="Y23" s="92"/>
      <c r="Z23" s="40">
        <f t="shared" si="0"/>
        <v>449</v>
      </c>
      <c r="AA23" s="40">
        <f t="shared" si="1"/>
        <v>0</v>
      </c>
      <c r="AB23" s="40">
        <f t="shared" si="2"/>
        <v>0</v>
      </c>
      <c r="AC23" s="40">
        <f t="shared" si="3"/>
        <v>0</v>
      </c>
      <c r="AD23" s="40"/>
      <c r="AE23" s="40"/>
    </row>
    <row r="24" spans="2:31" ht="12.75" customHeight="1" x14ac:dyDescent="0.2">
      <c r="B24" s="92">
        <f>'[1]CADD Sheets'!$A$2325</f>
        <v>420</v>
      </c>
      <c r="C24" s="93" t="s">
        <v>188</v>
      </c>
      <c r="D24" s="95" t="s">
        <v>130</v>
      </c>
      <c r="E24" s="94">
        <v>16600</v>
      </c>
      <c r="F24" s="94">
        <v>16630</v>
      </c>
      <c r="G24" s="92" t="s">
        <v>27</v>
      </c>
      <c r="H24" s="92"/>
      <c r="I24" s="92"/>
      <c r="J24" s="92"/>
      <c r="K24" s="92"/>
      <c r="L24" s="92"/>
      <c r="M24" s="92"/>
      <c r="N24" s="92"/>
      <c r="O24" s="92"/>
      <c r="P24" s="40"/>
      <c r="Q24" s="92"/>
      <c r="R24" s="92"/>
      <c r="S24" s="40"/>
      <c r="T24" s="40"/>
      <c r="U24" s="92"/>
      <c r="V24" s="92"/>
      <c r="W24" s="40">
        <f t="shared" ref="W24:W29" si="4">F24-E24</f>
        <v>30</v>
      </c>
      <c r="X24" s="92"/>
      <c r="Y24" s="92"/>
      <c r="Z24" s="40">
        <f t="shared" si="0"/>
        <v>30</v>
      </c>
      <c r="AA24" s="40">
        <f t="shared" si="1"/>
        <v>0</v>
      </c>
      <c r="AB24" s="40">
        <f t="shared" si="2"/>
        <v>0</v>
      </c>
      <c r="AC24" s="40">
        <f t="shared" si="3"/>
        <v>0</v>
      </c>
      <c r="AD24" s="40"/>
      <c r="AE24" s="40"/>
    </row>
    <row r="25" spans="2:31" ht="12.75" customHeight="1" x14ac:dyDescent="0.2">
      <c r="B25" s="92">
        <f>'[1]CADD Sheets'!$A$2325</f>
        <v>420</v>
      </c>
      <c r="C25" s="93" t="s">
        <v>188</v>
      </c>
      <c r="D25" s="95" t="s">
        <v>130</v>
      </c>
      <c r="E25" s="94">
        <v>16600</v>
      </c>
      <c r="F25" s="94">
        <v>16640</v>
      </c>
      <c r="G25" s="92" t="s">
        <v>30</v>
      </c>
      <c r="H25" s="92"/>
      <c r="I25" s="92"/>
      <c r="J25" s="92"/>
      <c r="K25" s="92"/>
      <c r="L25" s="92"/>
      <c r="M25" s="92"/>
      <c r="N25" s="92"/>
      <c r="O25" s="92"/>
      <c r="P25" s="40"/>
      <c r="Q25" s="92"/>
      <c r="R25" s="92"/>
      <c r="S25" s="40"/>
      <c r="T25" s="40"/>
      <c r="U25" s="92"/>
      <c r="V25" s="92"/>
      <c r="W25" s="40">
        <f t="shared" si="4"/>
        <v>40</v>
      </c>
      <c r="X25" s="92"/>
      <c r="Y25" s="92"/>
      <c r="Z25" s="40">
        <f t="shared" si="0"/>
        <v>40</v>
      </c>
      <c r="AA25" s="40">
        <f t="shared" si="1"/>
        <v>0</v>
      </c>
      <c r="AB25" s="40">
        <f t="shared" si="2"/>
        <v>0</v>
      </c>
      <c r="AC25" s="40">
        <f t="shared" si="3"/>
        <v>0</v>
      </c>
      <c r="AD25" s="40"/>
      <c r="AE25" s="40"/>
    </row>
    <row r="26" spans="2:31" ht="12.75" customHeight="1" x14ac:dyDescent="0.2">
      <c r="B26" s="92">
        <f>'[1]CADD Sheets'!$A$2325</f>
        <v>420</v>
      </c>
      <c r="C26" s="93" t="s">
        <v>188</v>
      </c>
      <c r="D26" s="95" t="s">
        <v>130</v>
      </c>
      <c r="E26" s="94">
        <v>16937</v>
      </c>
      <c r="F26" s="94">
        <v>17800</v>
      </c>
      <c r="G26" s="92" t="s">
        <v>27</v>
      </c>
      <c r="H26" s="92"/>
      <c r="I26" s="92"/>
      <c r="J26" s="92"/>
      <c r="K26" s="92"/>
      <c r="L26" s="92"/>
      <c r="M26" s="92"/>
      <c r="N26" s="92"/>
      <c r="O26" s="92"/>
      <c r="P26" s="40"/>
      <c r="Q26" s="92"/>
      <c r="R26" s="92"/>
      <c r="S26" s="40"/>
      <c r="T26" s="40"/>
      <c r="U26" s="92"/>
      <c r="V26" s="92"/>
      <c r="W26" s="40">
        <f t="shared" si="4"/>
        <v>863</v>
      </c>
      <c r="X26" s="40"/>
      <c r="Y26" s="92"/>
      <c r="Z26" s="40">
        <f t="shared" si="0"/>
        <v>863</v>
      </c>
      <c r="AA26" s="40">
        <f t="shared" si="1"/>
        <v>0</v>
      </c>
      <c r="AB26" s="40">
        <f t="shared" si="2"/>
        <v>0</v>
      </c>
      <c r="AC26" s="40">
        <f t="shared" si="3"/>
        <v>0</v>
      </c>
      <c r="AD26" s="40"/>
      <c r="AE26" s="40"/>
    </row>
    <row r="27" spans="2:31" ht="12.75" customHeight="1" x14ac:dyDescent="0.2">
      <c r="B27" s="92">
        <f>'[1]CADD Sheets'!$A$2325</f>
        <v>420</v>
      </c>
      <c r="C27" s="93" t="s">
        <v>188</v>
      </c>
      <c r="D27" s="95" t="s">
        <v>130</v>
      </c>
      <c r="E27" s="94">
        <v>16946</v>
      </c>
      <c r="F27" s="94">
        <v>17800</v>
      </c>
      <c r="G27" s="92" t="s">
        <v>30</v>
      </c>
      <c r="H27" s="92"/>
      <c r="I27" s="92"/>
      <c r="J27" s="92"/>
      <c r="K27" s="92"/>
      <c r="L27" s="92"/>
      <c r="M27" s="92"/>
      <c r="N27" s="92"/>
      <c r="O27" s="92"/>
      <c r="P27" s="40"/>
      <c r="Q27" s="92"/>
      <c r="R27" s="92"/>
      <c r="S27" s="40"/>
      <c r="T27" s="40"/>
      <c r="U27" s="92"/>
      <c r="V27" s="92"/>
      <c r="W27" s="40">
        <f t="shared" si="4"/>
        <v>854</v>
      </c>
      <c r="X27" s="92"/>
      <c r="Y27" s="92"/>
      <c r="Z27" s="40">
        <f t="shared" si="0"/>
        <v>854</v>
      </c>
      <c r="AA27" s="40">
        <f t="shared" si="1"/>
        <v>0</v>
      </c>
      <c r="AB27" s="40">
        <f t="shared" si="2"/>
        <v>0</v>
      </c>
      <c r="AC27" s="40">
        <f t="shared" si="3"/>
        <v>0</v>
      </c>
      <c r="AD27" s="40"/>
      <c r="AE27" s="40"/>
    </row>
    <row r="28" spans="2:31" ht="12.75" customHeight="1" x14ac:dyDescent="0.2">
      <c r="B28" s="92">
        <f>'[1]CADD Sheets'!$A$2325</f>
        <v>420</v>
      </c>
      <c r="C28" s="92" t="s">
        <v>188</v>
      </c>
      <c r="D28" s="95" t="s">
        <v>130</v>
      </c>
      <c r="E28" s="94">
        <v>16951</v>
      </c>
      <c r="F28" s="94">
        <v>17800</v>
      </c>
      <c r="G28" s="92" t="s">
        <v>30</v>
      </c>
      <c r="H28" s="92"/>
      <c r="I28" s="92"/>
      <c r="J28" s="92"/>
      <c r="K28" s="92"/>
      <c r="L28" s="92"/>
      <c r="M28" s="92"/>
      <c r="N28" s="92"/>
      <c r="O28" s="92"/>
      <c r="P28" s="40"/>
      <c r="Q28" s="92"/>
      <c r="R28" s="92"/>
      <c r="S28" s="40"/>
      <c r="T28" s="40"/>
      <c r="U28" s="92"/>
      <c r="V28" s="92"/>
      <c r="W28" s="40">
        <f t="shared" si="4"/>
        <v>849</v>
      </c>
      <c r="X28" s="92"/>
      <c r="Y28" s="92"/>
      <c r="Z28" s="40">
        <f t="shared" si="0"/>
        <v>849</v>
      </c>
      <c r="AA28" s="40">
        <f t="shared" si="1"/>
        <v>0</v>
      </c>
      <c r="AB28" s="40">
        <f t="shared" si="2"/>
        <v>0</v>
      </c>
      <c r="AC28" s="40">
        <f t="shared" si="3"/>
        <v>0</v>
      </c>
      <c r="AD28" s="40"/>
      <c r="AE28" s="40"/>
    </row>
    <row r="29" spans="2:31" ht="12.75" customHeight="1" x14ac:dyDescent="0.2">
      <c r="B29" s="92">
        <f>'[1]CADD Sheets'!$A$2325</f>
        <v>420</v>
      </c>
      <c r="C29" s="93" t="s">
        <v>188</v>
      </c>
      <c r="D29" s="95" t="s">
        <v>130</v>
      </c>
      <c r="E29" s="94">
        <v>17100</v>
      </c>
      <c r="F29" s="94">
        <v>17800</v>
      </c>
      <c r="G29" s="92" t="s">
        <v>32</v>
      </c>
      <c r="H29" s="92"/>
      <c r="I29" s="92"/>
      <c r="J29" s="92"/>
      <c r="K29" s="92"/>
      <c r="L29" s="92"/>
      <c r="M29" s="92"/>
      <c r="N29" s="92"/>
      <c r="O29" s="92"/>
      <c r="P29" s="40"/>
      <c r="Q29" s="92"/>
      <c r="R29" s="92"/>
      <c r="S29" s="40"/>
      <c r="T29" s="40"/>
      <c r="U29" s="92"/>
      <c r="V29" s="92"/>
      <c r="W29" s="40">
        <f t="shared" si="4"/>
        <v>700</v>
      </c>
      <c r="X29" s="92"/>
      <c r="Y29" s="92"/>
      <c r="Z29" s="40">
        <f t="shared" si="0"/>
        <v>700</v>
      </c>
      <c r="AA29" s="40">
        <f t="shared" si="1"/>
        <v>0</v>
      </c>
      <c r="AB29" s="40">
        <f t="shared" si="2"/>
        <v>0</v>
      </c>
      <c r="AC29" s="40">
        <f t="shared" si="3"/>
        <v>0</v>
      </c>
      <c r="AD29" s="40"/>
      <c r="AE29" s="40"/>
    </row>
    <row r="30" spans="2:31" ht="12.75" customHeight="1" x14ac:dyDescent="0.2">
      <c r="B30" s="92">
        <f>'[1]CADD Sheets'!$A$2325</f>
        <v>420</v>
      </c>
      <c r="C30" s="93" t="s">
        <v>189</v>
      </c>
      <c r="D30" s="95" t="s">
        <v>130</v>
      </c>
      <c r="E30" s="94">
        <v>17351</v>
      </c>
      <c r="F30" s="94">
        <v>17759</v>
      </c>
      <c r="G30" s="92" t="s">
        <v>30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92"/>
      <c r="U30" s="92"/>
      <c r="V30" s="92"/>
      <c r="W30" s="92"/>
      <c r="X30" s="92">
        <f>F30-E30</f>
        <v>408</v>
      </c>
      <c r="Y30" s="92"/>
      <c r="Z30" s="40">
        <f t="shared" si="0"/>
        <v>0</v>
      </c>
      <c r="AA30" s="40">
        <f t="shared" si="1"/>
        <v>0</v>
      </c>
      <c r="AB30" s="40">
        <f t="shared" si="2"/>
        <v>408</v>
      </c>
      <c r="AC30" s="40">
        <f t="shared" si="3"/>
        <v>0</v>
      </c>
      <c r="AD30" s="40"/>
      <c r="AE30" s="40"/>
    </row>
    <row r="31" spans="2:31" ht="12.75" customHeight="1" x14ac:dyDescent="0.2">
      <c r="B31" s="92">
        <f>'[1]CADD Sheets'!$A$2325</f>
        <v>420</v>
      </c>
      <c r="C31" s="93" t="s">
        <v>189</v>
      </c>
      <c r="D31" s="95" t="s">
        <v>130</v>
      </c>
      <c r="E31" s="94">
        <v>17351</v>
      </c>
      <c r="F31" s="94">
        <v>17759</v>
      </c>
      <c r="G31" s="92" t="s">
        <v>30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92"/>
      <c r="U31" s="92"/>
      <c r="V31" s="92"/>
      <c r="W31" s="92"/>
      <c r="X31" s="92">
        <f>F31-E31</f>
        <v>408</v>
      </c>
      <c r="Y31" s="92"/>
      <c r="Z31" s="40">
        <f t="shared" si="0"/>
        <v>0</v>
      </c>
      <c r="AA31" s="40">
        <f t="shared" si="1"/>
        <v>0</v>
      </c>
      <c r="AB31" s="40">
        <f t="shared" si="2"/>
        <v>408</v>
      </c>
      <c r="AC31" s="40">
        <f t="shared" si="3"/>
        <v>0</v>
      </c>
      <c r="AD31" s="40"/>
      <c r="AE31" s="40"/>
    </row>
    <row r="32" spans="2:31" ht="12.75" customHeight="1" x14ac:dyDescent="0.2">
      <c r="B32" s="92">
        <f>'[1]CADD Sheets'!$A$2325</f>
        <v>420</v>
      </c>
      <c r="C32" s="93" t="s">
        <v>190</v>
      </c>
      <c r="D32" s="95" t="s">
        <v>130</v>
      </c>
      <c r="E32" s="94">
        <v>17759</v>
      </c>
      <c r="F32" s="94">
        <v>17800</v>
      </c>
      <c r="G32" s="92" t="s">
        <v>30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92"/>
      <c r="U32" s="92"/>
      <c r="V32" s="92"/>
      <c r="W32" s="92"/>
      <c r="X32" s="92"/>
      <c r="Y32" s="92">
        <f>F32-E32</f>
        <v>41</v>
      </c>
      <c r="Z32" s="40">
        <f t="shared" si="0"/>
        <v>0</v>
      </c>
      <c r="AA32" s="40">
        <f t="shared" si="1"/>
        <v>41</v>
      </c>
      <c r="AB32" s="40">
        <f t="shared" si="2"/>
        <v>0</v>
      </c>
      <c r="AC32" s="40">
        <f t="shared" si="3"/>
        <v>0</v>
      </c>
      <c r="AD32" s="40"/>
      <c r="AE32" s="40"/>
    </row>
    <row r="33" spans="2:31" ht="12.75" customHeight="1" x14ac:dyDescent="0.2">
      <c r="B33" s="92">
        <f>'[1]CADD Sheets'!$A$2325</f>
        <v>420</v>
      </c>
      <c r="C33" s="93" t="s">
        <v>187</v>
      </c>
      <c r="D33" s="95" t="s">
        <v>130</v>
      </c>
      <c r="E33" s="94">
        <v>16644</v>
      </c>
      <c r="F33" s="94">
        <v>16956</v>
      </c>
      <c r="G33" s="92" t="s">
        <v>30</v>
      </c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40">
        <f>F33-E33</f>
        <v>312</v>
      </c>
      <c r="T33" s="92"/>
      <c r="U33" s="92"/>
      <c r="V33" s="92"/>
      <c r="W33" s="92"/>
      <c r="X33" s="92"/>
      <c r="Y33" s="92"/>
      <c r="Z33" s="40">
        <f t="shared" si="0"/>
        <v>0</v>
      </c>
      <c r="AA33" s="40">
        <f t="shared" si="1"/>
        <v>0</v>
      </c>
      <c r="AB33" s="40">
        <f t="shared" si="2"/>
        <v>0</v>
      </c>
      <c r="AC33" s="40">
        <f t="shared" si="3"/>
        <v>312</v>
      </c>
      <c r="AD33" s="40"/>
      <c r="AE33" s="40"/>
    </row>
    <row r="34" spans="2:31" ht="12.75" customHeight="1" x14ac:dyDescent="0.2">
      <c r="B34" s="92">
        <f>'[1]CADD Sheets'!$A$2325</f>
        <v>420</v>
      </c>
      <c r="C34" s="93" t="s">
        <v>188</v>
      </c>
      <c r="D34" s="95" t="s">
        <v>130</v>
      </c>
      <c r="E34" s="94">
        <v>16640</v>
      </c>
      <c r="F34" s="94">
        <v>16951</v>
      </c>
      <c r="G34" s="92" t="s">
        <v>30</v>
      </c>
      <c r="H34" s="92"/>
      <c r="I34" s="92"/>
      <c r="J34" s="92"/>
      <c r="K34" s="92"/>
      <c r="L34" s="92"/>
      <c r="M34" s="92"/>
      <c r="N34" s="92"/>
      <c r="O34" s="92"/>
      <c r="P34" s="40"/>
      <c r="Q34" s="92"/>
      <c r="R34" s="92"/>
      <c r="S34" s="92"/>
      <c r="T34" s="40">
        <f>F34-E34</f>
        <v>311</v>
      </c>
      <c r="U34" s="92"/>
      <c r="V34" s="92"/>
      <c r="W34" s="92"/>
      <c r="X34" s="92"/>
      <c r="Y34" s="92"/>
      <c r="Z34" s="40">
        <f t="shared" si="0"/>
        <v>0</v>
      </c>
      <c r="AA34" s="40">
        <f t="shared" si="1"/>
        <v>0</v>
      </c>
      <c r="AB34" s="40">
        <f t="shared" si="2"/>
        <v>0</v>
      </c>
      <c r="AC34" s="40">
        <f t="shared" si="3"/>
        <v>311</v>
      </c>
      <c r="AD34" s="40"/>
      <c r="AE34" s="40"/>
    </row>
    <row r="35" spans="2:31" ht="11.45" customHeight="1" x14ac:dyDescent="0.2">
      <c r="B35" s="92">
        <f>'[1]CADD Sheets'!$A$2325</f>
        <v>420</v>
      </c>
      <c r="C35" s="93" t="s">
        <v>188</v>
      </c>
      <c r="D35" s="95" t="s">
        <v>130</v>
      </c>
      <c r="E35" s="94">
        <v>16630</v>
      </c>
      <c r="F35" s="94">
        <v>16946</v>
      </c>
      <c r="G35" s="92" t="s">
        <v>27</v>
      </c>
      <c r="H35" s="92"/>
      <c r="I35" s="92"/>
      <c r="J35" s="92"/>
      <c r="K35" s="92"/>
      <c r="L35" s="92"/>
      <c r="M35" s="92"/>
      <c r="N35" s="92"/>
      <c r="O35" s="92"/>
      <c r="P35" s="40"/>
      <c r="Q35" s="92"/>
      <c r="R35" s="92"/>
      <c r="S35" s="92"/>
      <c r="T35" s="40">
        <f>F35-E35</f>
        <v>316</v>
      </c>
      <c r="U35" s="92"/>
      <c r="V35" s="92"/>
      <c r="W35" s="92"/>
      <c r="X35" s="92"/>
      <c r="Y35" s="92"/>
      <c r="Z35" s="40">
        <f t="shared" si="0"/>
        <v>0</v>
      </c>
      <c r="AA35" s="40">
        <f t="shared" si="1"/>
        <v>0</v>
      </c>
      <c r="AB35" s="40">
        <f t="shared" si="2"/>
        <v>0</v>
      </c>
      <c r="AC35" s="40">
        <f t="shared" si="3"/>
        <v>316</v>
      </c>
      <c r="AD35" s="40"/>
      <c r="AE35" s="40"/>
    </row>
    <row r="36" spans="2:31" ht="12.75" customHeight="1" x14ac:dyDescent="0.2">
      <c r="B36" s="92"/>
      <c r="C36" s="93"/>
      <c r="D36" s="8"/>
      <c r="E36" s="94"/>
      <c r="F36" s="94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92"/>
      <c r="U36" s="92"/>
      <c r="V36" s="92"/>
      <c r="W36" s="92"/>
      <c r="X36" s="92"/>
      <c r="Y36" s="92"/>
      <c r="Z36" s="40">
        <f t="shared" si="0"/>
        <v>0</v>
      </c>
      <c r="AA36" s="40">
        <f t="shared" si="1"/>
        <v>0</v>
      </c>
      <c r="AB36" s="40">
        <f t="shared" si="2"/>
        <v>0</v>
      </c>
      <c r="AC36" s="40">
        <f t="shared" si="3"/>
        <v>0</v>
      </c>
      <c r="AD36" s="40"/>
      <c r="AE36" s="40"/>
    </row>
    <row r="37" spans="2:31" ht="12.75" customHeight="1" x14ac:dyDescent="0.2">
      <c r="B37" s="92">
        <f>'[1]CADD Sheets'!$A$2326</f>
        <v>421</v>
      </c>
      <c r="C37" s="92" t="s">
        <v>191</v>
      </c>
      <c r="D37" s="95" t="s">
        <v>130</v>
      </c>
      <c r="E37" s="94">
        <v>18100</v>
      </c>
      <c r="F37" s="94">
        <v>19000</v>
      </c>
      <c r="G37" s="92" t="s">
        <v>27</v>
      </c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>
        <f>F37-E37</f>
        <v>900</v>
      </c>
      <c r="V37" s="92"/>
      <c r="W37" s="92"/>
      <c r="X37" s="92"/>
      <c r="Y37" s="92"/>
      <c r="Z37" s="40">
        <f t="shared" si="0"/>
        <v>900</v>
      </c>
      <c r="AA37" s="40">
        <f t="shared" si="1"/>
        <v>0</v>
      </c>
      <c r="AB37" s="40">
        <f t="shared" si="2"/>
        <v>0</v>
      </c>
      <c r="AC37" s="40">
        <f t="shared" si="3"/>
        <v>0</v>
      </c>
      <c r="AD37" s="40"/>
      <c r="AE37" s="40"/>
    </row>
    <row r="38" spans="2:31" ht="12.75" customHeight="1" x14ac:dyDescent="0.2">
      <c r="B38" s="92">
        <f>'[1]CADD Sheets'!$A$2326</f>
        <v>421</v>
      </c>
      <c r="C38" s="92" t="s">
        <v>187</v>
      </c>
      <c r="D38" s="95" t="s">
        <v>130</v>
      </c>
      <c r="E38" s="94">
        <v>17800</v>
      </c>
      <c r="F38" s="94">
        <v>19000</v>
      </c>
      <c r="G38" s="92" t="s">
        <v>30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>
        <f>F38-E38</f>
        <v>1200</v>
      </c>
      <c r="W38" s="92"/>
      <c r="X38" s="92"/>
      <c r="Y38" s="92"/>
      <c r="Z38" s="40">
        <f t="shared" si="0"/>
        <v>1200</v>
      </c>
      <c r="AA38" s="40">
        <f t="shared" si="1"/>
        <v>0</v>
      </c>
      <c r="AB38" s="40">
        <f t="shared" si="2"/>
        <v>0</v>
      </c>
      <c r="AC38" s="40">
        <f t="shared" si="3"/>
        <v>0</v>
      </c>
      <c r="AD38" s="40"/>
      <c r="AE38" s="40"/>
    </row>
    <row r="39" spans="2:31" ht="12.75" customHeight="1" x14ac:dyDescent="0.2">
      <c r="B39" s="92">
        <f>'[1]CADD Sheets'!$A$2326</f>
        <v>421</v>
      </c>
      <c r="C39" s="93" t="s">
        <v>188</v>
      </c>
      <c r="D39" s="95" t="s">
        <v>130</v>
      </c>
      <c r="E39" s="94">
        <v>17800</v>
      </c>
      <c r="F39" s="94">
        <v>19000</v>
      </c>
      <c r="G39" s="92" t="s">
        <v>27</v>
      </c>
      <c r="H39" s="92"/>
      <c r="I39" s="92"/>
      <c r="J39" s="92"/>
      <c r="K39" s="92"/>
      <c r="L39" s="92"/>
      <c r="M39" s="92"/>
      <c r="N39" s="92"/>
      <c r="O39" s="92"/>
      <c r="P39" s="40"/>
      <c r="Q39" s="92"/>
      <c r="R39" s="92"/>
      <c r="S39" s="40"/>
      <c r="T39" s="40"/>
      <c r="U39" s="92"/>
      <c r="V39" s="92"/>
      <c r="W39" s="40">
        <f>F39-E39</f>
        <v>1200</v>
      </c>
      <c r="X39" s="92"/>
      <c r="Y39" s="92"/>
      <c r="Z39" s="40">
        <f t="shared" si="0"/>
        <v>1200</v>
      </c>
      <c r="AA39" s="40">
        <f t="shared" si="1"/>
        <v>0</v>
      </c>
      <c r="AB39" s="40">
        <f t="shared" si="2"/>
        <v>0</v>
      </c>
      <c r="AC39" s="40">
        <f t="shared" si="3"/>
        <v>0</v>
      </c>
      <c r="AD39" s="40"/>
      <c r="AE39" s="40"/>
    </row>
    <row r="40" spans="2:31" ht="12.75" customHeight="1" x14ac:dyDescent="0.2">
      <c r="B40" s="92">
        <f>'[1]CADD Sheets'!$A$2326</f>
        <v>421</v>
      </c>
      <c r="C40" s="93" t="s">
        <v>188</v>
      </c>
      <c r="D40" s="95" t="s">
        <v>130</v>
      </c>
      <c r="E40" s="94">
        <v>17800</v>
      </c>
      <c r="F40" s="94">
        <v>19000</v>
      </c>
      <c r="G40" s="92" t="s">
        <v>32</v>
      </c>
      <c r="H40" s="92"/>
      <c r="I40" s="92"/>
      <c r="J40" s="92"/>
      <c r="K40" s="92"/>
      <c r="L40" s="92"/>
      <c r="M40" s="92"/>
      <c r="N40" s="92"/>
      <c r="O40" s="92"/>
      <c r="P40" s="40"/>
      <c r="Q40" s="92"/>
      <c r="R40" s="92"/>
      <c r="S40" s="40"/>
      <c r="T40" s="40"/>
      <c r="U40" s="92"/>
      <c r="V40" s="92"/>
      <c r="W40" s="40">
        <f>F40-E40</f>
        <v>1200</v>
      </c>
      <c r="X40" s="92"/>
      <c r="Y40" s="92"/>
      <c r="Z40" s="40">
        <f t="shared" si="0"/>
        <v>1200</v>
      </c>
      <c r="AA40" s="40">
        <f t="shared" si="1"/>
        <v>0</v>
      </c>
      <c r="AB40" s="40">
        <f t="shared" si="2"/>
        <v>0</v>
      </c>
      <c r="AC40" s="40">
        <f t="shared" si="3"/>
        <v>0</v>
      </c>
      <c r="AD40" s="40"/>
      <c r="AE40" s="40"/>
    </row>
    <row r="41" spans="2:31" ht="12.75" customHeight="1" x14ac:dyDescent="0.2">
      <c r="B41" s="92">
        <f>'[1]CADD Sheets'!$A$2326</f>
        <v>421</v>
      </c>
      <c r="C41" s="93" t="s">
        <v>188</v>
      </c>
      <c r="D41" s="95" t="s">
        <v>130</v>
      </c>
      <c r="E41" s="94">
        <v>17800</v>
      </c>
      <c r="F41" s="94">
        <v>19000</v>
      </c>
      <c r="G41" s="92" t="s">
        <v>30</v>
      </c>
      <c r="H41" s="92"/>
      <c r="I41" s="92"/>
      <c r="J41" s="92"/>
      <c r="K41" s="92"/>
      <c r="L41" s="92"/>
      <c r="M41" s="92"/>
      <c r="N41" s="92"/>
      <c r="O41" s="92"/>
      <c r="P41" s="40"/>
      <c r="Q41" s="92"/>
      <c r="R41" s="92"/>
      <c r="S41" s="40"/>
      <c r="T41" s="40"/>
      <c r="U41" s="92"/>
      <c r="V41" s="92"/>
      <c r="W41" s="40">
        <f>F41-E41</f>
        <v>1200</v>
      </c>
      <c r="X41" s="92"/>
      <c r="Y41" s="92"/>
      <c r="Z41" s="40">
        <f t="shared" si="0"/>
        <v>1200</v>
      </c>
      <c r="AA41" s="40">
        <f t="shared" si="1"/>
        <v>0</v>
      </c>
      <c r="AB41" s="40">
        <f t="shared" si="2"/>
        <v>0</v>
      </c>
      <c r="AC41" s="40">
        <f t="shared" si="3"/>
        <v>0</v>
      </c>
      <c r="AD41" s="40"/>
      <c r="AE41" s="40"/>
    </row>
    <row r="42" spans="2:31" ht="12.75" customHeight="1" x14ac:dyDescent="0.2">
      <c r="B42" s="92">
        <f>'[1]CADD Sheets'!$A$2326</f>
        <v>421</v>
      </c>
      <c r="C42" s="93" t="s">
        <v>188</v>
      </c>
      <c r="D42" s="95" t="s">
        <v>130</v>
      </c>
      <c r="E42" s="94">
        <v>17800</v>
      </c>
      <c r="F42" s="94">
        <v>19000</v>
      </c>
      <c r="G42" s="92" t="s">
        <v>30</v>
      </c>
      <c r="H42" s="92"/>
      <c r="I42" s="92"/>
      <c r="J42" s="92"/>
      <c r="K42" s="92"/>
      <c r="L42" s="92"/>
      <c r="M42" s="92"/>
      <c r="N42" s="92"/>
      <c r="O42" s="92"/>
      <c r="P42" s="40"/>
      <c r="Q42" s="92"/>
      <c r="R42" s="92"/>
      <c r="S42" s="40"/>
      <c r="T42" s="40"/>
      <c r="U42" s="92"/>
      <c r="V42" s="92"/>
      <c r="W42" s="40">
        <f>F42-E42</f>
        <v>1200</v>
      </c>
      <c r="X42" s="92"/>
      <c r="Y42" s="92"/>
      <c r="Z42" s="40">
        <f t="shared" si="0"/>
        <v>1200</v>
      </c>
      <c r="AA42" s="40">
        <f t="shared" si="1"/>
        <v>0</v>
      </c>
      <c r="AB42" s="40">
        <f t="shared" si="2"/>
        <v>0</v>
      </c>
      <c r="AC42" s="40">
        <f t="shared" si="3"/>
        <v>0</v>
      </c>
      <c r="AD42" s="40"/>
      <c r="AE42" s="40"/>
    </row>
    <row r="43" spans="2:31" ht="12.75" customHeight="1" x14ac:dyDescent="0.2">
      <c r="B43" s="92">
        <f>'[1]CADD Sheets'!$A$2326</f>
        <v>421</v>
      </c>
      <c r="C43" s="93" t="s">
        <v>190</v>
      </c>
      <c r="D43" s="95" t="s">
        <v>130</v>
      </c>
      <c r="E43" s="94">
        <v>17800</v>
      </c>
      <c r="F43" s="94">
        <v>18359</v>
      </c>
      <c r="G43" s="92" t="s">
        <v>30</v>
      </c>
      <c r="H43" s="92"/>
      <c r="I43" s="92"/>
      <c r="J43" s="92"/>
      <c r="K43" s="92"/>
      <c r="L43" s="92"/>
      <c r="M43" s="92"/>
      <c r="N43" s="92"/>
      <c r="O43" s="92"/>
      <c r="P43" s="40"/>
      <c r="Q43" s="92"/>
      <c r="R43" s="92"/>
      <c r="S43" s="40"/>
      <c r="T43" s="40"/>
      <c r="U43" s="92"/>
      <c r="V43" s="92"/>
      <c r="W43" s="40"/>
      <c r="X43" s="92"/>
      <c r="Y43" s="92">
        <f>F43-E43</f>
        <v>559</v>
      </c>
      <c r="Z43" s="40">
        <f t="shared" si="0"/>
        <v>0</v>
      </c>
      <c r="AA43" s="40">
        <f t="shared" si="1"/>
        <v>559</v>
      </c>
      <c r="AB43" s="40">
        <f t="shared" si="2"/>
        <v>0</v>
      </c>
      <c r="AC43" s="40">
        <f t="shared" si="3"/>
        <v>0</v>
      </c>
      <c r="AD43" s="40"/>
      <c r="AE43" s="40"/>
    </row>
    <row r="44" spans="2:31" ht="12.75" customHeight="1" x14ac:dyDescent="0.2">
      <c r="B44" s="92">
        <f>'[1]CADD Sheets'!$A$2326</f>
        <v>421</v>
      </c>
      <c r="C44" s="93" t="s">
        <v>191</v>
      </c>
      <c r="D44" s="95" t="s">
        <v>132</v>
      </c>
      <c r="E44" s="94">
        <v>18408</v>
      </c>
      <c r="F44" s="94">
        <v>19011</v>
      </c>
      <c r="G44" s="92" t="s">
        <v>30</v>
      </c>
      <c r="H44" s="92"/>
      <c r="I44" s="92"/>
      <c r="J44" s="92"/>
      <c r="K44" s="92"/>
      <c r="L44" s="92"/>
      <c r="N44" s="92"/>
      <c r="O44" s="92"/>
      <c r="P44" s="92"/>
      <c r="Q44" s="92"/>
      <c r="R44" s="92"/>
      <c r="S44" s="92"/>
      <c r="T44" s="92"/>
      <c r="U44" s="92">
        <f>F44-E44</f>
        <v>603</v>
      </c>
      <c r="V44" s="92"/>
      <c r="W44" s="92"/>
      <c r="X44" s="92"/>
      <c r="Y44" s="92"/>
      <c r="Z44" s="40">
        <f t="shared" si="0"/>
        <v>603</v>
      </c>
      <c r="AA44" s="40">
        <f t="shared" si="1"/>
        <v>0</v>
      </c>
      <c r="AB44" s="40">
        <f t="shared" si="2"/>
        <v>0</v>
      </c>
      <c r="AC44" s="40">
        <f t="shared" si="3"/>
        <v>0</v>
      </c>
      <c r="AD44" s="40"/>
      <c r="AE44" s="40"/>
    </row>
    <row r="45" spans="2:31" ht="12.75" customHeight="1" x14ac:dyDescent="0.2">
      <c r="B45" s="92">
        <f>'[1]CADD Sheets'!$A$2326</f>
        <v>421</v>
      </c>
      <c r="C45" s="131" t="s">
        <v>187</v>
      </c>
      <c r="D45" s="95" t="s">
        <v>197</v>
      </c>
      <c r="E45" s="94">
        <v>28407</v>
      </c>
      <c r="F45" s="94">
        <v>19011</v>
      </c>
      <c r="G45" s="92" t="s">
        <v>29</v>
      </c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92"/>
      <c r="U45" s="92"/>
      <c r="V45" s="92">
        <v>685</v>
      </c>
      <c r="W45" s="92"/>
      <c r="X45" s="92"/>
      <c r="Y45" s="92"/>
      <c r="Z45" s="40">
        <f t="shared" si="0"/>
        <v>685</v>
      </c>
      <c r="AA45" s="40">
        <f t="shared" si="1"/>
        <v>0</v>
      </c>
      <c r="AB45" s="40">
        <f t="shared" si="2"/>
        <v>0</v>
      </c>
      <c r="AC45" s="40">
        <f t="shared" si="3"/>
        <v>0</v>
      </c>
      <c r="AD45" s="40"/>
      <c r="AE45" s="40"/>
    </row>
    <row r="46" spans="2:31" ht="12.75" customHeight="1" x14ac:dyDescent="0.2">
      <c r="B46" s="92">
        <f>'[1]CADD Sheets'!$A$2326</f>
        <v>421</v>
      </c>
      <c r="C46" s="93" t="s">
        <v>188</v>
      </c>
      <c r="D46" s="95" t="s">
        <v>132</v>
      </c>
      <c r="E46" s="94">
        <v>18000</v>
      </c>
      <c r="F46" s="94">
        <v>19011</v>
      </c>
      <c r="G46" s="92" t="s">
        <v>32</v>
      </c>
      <c r="H46" s="92"/>
      <c r="I46" s="92"/>
      <c r="J46" s="92"/>
      <c r="K46" s="92"/>
      <c r="L46" s="92"/>
      <c r="M46" s="92"/>
      <c r="N46" s="92"/>
      <c r="O46" s="92"/>
      <c r="P46" s="40"/>
      <c r="Q46" s="92"/>
      <c r="R46" s="92"/>
      <c r="S46" s="40"/>
      <c r="T46" s="40"/>
      <c r="U46" s="92"/>
      <c r="V46" s="92"/>
      <c r="W46" s="40">
        <f>F46-E46</f>
        <v>1011</v>
      </c>
      <c r="X46" s="92"/>
      <c r="Y46" s="92"/>
      <c r="Z46" s="40">
        <f t="shared" si="0"/>
        <v>1011</v>
      </c>
      <c r="AA46" s="40">
        <f t="shared" si="1"/>
        <v>0</v>
      </c>
      <c r="AB46" s="40">
        <f t="shared" si="2"/>
        <v>0</v>
      </c>
      <c r="AC46" s="40">
        <f t="shared" si="3"/>
        <v>0</v>
      </c>
      <c r="AD46" s="40"/>
      <c r="AE46" s="40"/>
    </row>
    <row r="47" spans="2:31" ht="12.75" customHeight="1" x14ac:dyDescent="0.2">
      <c r="B47" s="92">
        <f>'[1]CADD Sheets'!$A$2326</f>
        <v>421</v>
      </c>
      <c r="C47" s="93" t="s">
        <v>190</v>
      </c>
      <c r="D47" s="95" t="s">
        <v>132</v>
      </c>
      <c r="E47" s="94">
        <v>18000</v>
      </c>
      <c r="F47" s="94">
        <v>19011</v>
      </c>
      <c r="G47" s="92" t="s">
        <v>30</v>
      </c>
      <c r="H47" s="92"/>
      <c r="I47" s="92"/>
      <c r="J47" s="92"/>
      <c r="K47" s="92"/>
      <c r="L47" s="92"/>
      <c r="M47" s="92"/>
      <c r="N47" s="92"/>
      <c r="O47" s="92"/>
      <c r="P47" s="40"/>
      <c r="Q47" s="92"/>
      <c r="R47" s="92"/>
      <c r="S47" s="40"/>
      <c r="T47" s="40"/>
      <c r="U47" s="92"/>
      <c r="V47" s="92"/>
      <c r="W47" s="92"/>
      <c r="X47" s="92"/>
      <c r="Y47" s="92">
        <f>F47-E47</f>
        <v>1011</v>
      </c>
      <c r="Z47" s="40">
        <f t="shared" si="0"/>
        <v>0</v>
      </c>
      <c r="AA47" s="40">
        <f t="shared" si="1"/>
        <v>1011</v>
      </c>
      <c r="AB47" s="40">
        <f t="shared" si="2"/>
        <v>0</v>
      </c>
      <c r="AC47" s="40">
        <f t="shared" si="3"/>
        <v>0</v>
      </c>
      <c r="AD47" s="40"/>
      <c r="AE47" s="40"/>
    </row>
    <row r="48" spans="2:31" ht="12.75" customHeight="1" x14ac:dyDescent="0.2">
      <c r="B48" s="92">
        <f>'[1]CADD Sheets'!$A$2326</f>
        <v>421</v>
      </c>
      <c r="C48" s="93" t="s">
        <v>188</v>
      </c>
      <c r="D48" s="95" t="s">
        <v>197</v>
      </c>
      <c r="E48" s="94">
        <v>28084</v>
      </c>
      <c r="F48" s="94">
        <v>19011</v>
      </c>
      <c r="G48" s="92" t="s">
        <v>33</v>
      </c>
      <c r="H48" s="92"/>
      <c r="I48" s="92"/>
      <c r="J48" s="92"/>
      <c r="K48" s="92"/>
      <c r="L48" s="92"/>
      <c r="M48" s="92"/>
      <c r="N48" s="92"/>
      <c r="O48" s="92"/>
      <c r="P48" s="40"/>
      <c r="Q48" s="92"/>
      <c r="R48" s="92"/>
      <c r="S48" s="40"/>
      <c r="T48" s="40"/>
      <c r="U48" s="92"/>
      <c r="V48" s="92"/>
      <c r="W48" s="40">
        <v>1011</v>
      </c>
      <c r="X48" s="92"/>
      <c r="Y48" s="92"/>
      <c r="Z48" s="40">
        <f t="shared" si="0"/>
        <v>1011</v>
      </c>
      <c r="AA48" s="40">
        <f t="shared" si="1"/>
        <v>0</v>
      </c>
      <c r="AB48" s="40">
        <f t="shared" si="2"/>
        <v>0</v>
      </c>
      <c r="AC48" s="40">
        <f t="shared" si="3"/>
        <v>0</v>
      </c>
      <c r="AD48" s="40"/>
      <c r="AE48" s="40"/>
    </row>
    <row r="49" spans="2:31" ht="12.75" customHeight="1" x14ac:dyDescent="0.2">
      <c r="B49" s="92">
        <f>'[1]CADD Sheets'!$A$2326</f>
        <v>421</v>
      </c>
      <c r="C49" s="93" t="s">
        <v>189</v>
      </c>
      <c r="D49" s="95" t="s">
        <v>197</v>
      </c>
      <c r="E49" s="94">
        <v>28084</v>
      </c>
      <c r="F49" s="94">
        <v>18550</v>
      </c>
      <c r="G49" s="92" t="s">
        <v>33</v>
      </c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>
        <v>552</v>
      </c>
      <c r="Y49" s="92"/>
      <c r="Z49" s="40">
        <f t="shared" si="0"/>
        <v>0</v>
      </c>
      <c r="AA49" s="40">
        <f t="shared" si="1"/>
        <v>0</v>
      </c>
      <c r="AB49" s="40">
        <f t="shared" si="2"/>
        <v>552</v>
      </c>
      <c r="AC49" s="40">
        <f t="shared" si="3"/>
        <v>0</v>
      </c>
      <c r="AD49" s="40"/>
      <c r="AE49" s="40"/>
    </row>
    <row r="50" spans="2:31" ht="12.75" customHeight="1" x14ac:dyDescent="0.2">
      <c r="B50" s="92">
        <f>'[1]CADD Sheets'!$A$2326</f>
        <v>421</v>
      </c>
      <c r="C50" s="93" t="s">
        <v>189</v>
      </c>
      <c r="D50" s="95" t="s">
        <v>197</v>
      </c>
      <c r="E50" s="94">
        <v>28084</v>
      </c>
      <c r="F50" s="94">
        <v>18550</v>
      </c>
      <c r="G50" s="92" t="s">
        <v>33</v>
      </c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>
        <v>552</v>
      </c>
      <c r="Y50" s="92"/>
      <c r="Z50" s="40">
        <f t="shared" si="0"/>
        <v>0</v>
      </c>
      <c r="AA50" s="40">
        <f t="shared" si="1"/>
        <v>0</v>
      </c>
      <c r="AB50" s="40">
        <f t="shared" si="2"/>
        <v>552</v>
      </c>
      <c r="AC50" s="40">
        <f t="shared" si="3"/>
        <v>0</v>
      </c>
      <c r="AD50" s="40"/>
      <c r="AE50" s="40"/>
    </row>
    <row r="51" spans="2:31" ht="12.75" customHeight="1" x14ac:dyDescent="0.2">
      <c r="B51" s="92">
        <f>'[1]CADD Sheets'!$A$2326</f>
        <v>421</v>
      </c>
      <c r="C51" s="92" t="s">
        <v>190</v>
      </c>
      <c r="D51" s="95" t="s">
        <v>132</v>
      </c>
      <c r="E51" s="94">
        <v>18550</v>
      </c>
      <c r="F51" s="94">
        <v>19011</v>
      </c>
      <c r="G51" s="92" t="s">
        <v>27</v>
      </c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>
        <f>F51-E51</f>
        <v>461</v>
      </c>
      <c r="Z51" s="40">
        <f t="shared" si="0"/>
        <v>0</v>
      </c>
      <c r="AA51" s="40">
        <f t="shared" si="1"/>
        <v>461</v>
      </c>
      <c r="AB51" s="40">
        <f t="shared" si="2"/>
        <v>0</v>
      </c>
      <c r="AC51" s="40">
        <f t="shared" si="3"/>
        <v>0</v>
      </c>
      <c r="AD51" s="40"/>
      <c r="AE51" s="40"/>
    </row>
    <row r="52" spans="2:31" ht="12.75" customHeight="1" x14ac:dyDescent="0.2">
      <c r="B52" s="92"/>
      <c r="C52" s="92"/>
      <c r="D52" s="8"/>
      <c r="E52" s="94"/>
      <c r="F52" s="94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40">
        <f t="shared" si="0"/>
        <v>0</v>
      </c>
      <c r="AA52" s="40">
        <f t="shared" si="1"/>
        <v>0</v>
      </c>
      <c r="AB52" s="40">
        <f t="shared" si="2"/>
        <v>0</v>
      </c>
      <c r="AC52" s="40">
        <f t="shared" si="3"/>
        <v>0</v>
      </c>
      <c r="AD52" s="40"/>
      <c r="AE52" s="40"/>
    </row>
    <row r="53" spans="2:31" ht="12.75" customHeight="1" x14ac:dyDescent="0.2">
      <c r="B53" s="92">
        <f>'[1]CADD Sheets'!$A$2327</f>
        <v>422</v>
      </c>
      <c r="C53" s="92" t="s">
        <v>191</v>
      </c>
      <c r="D53" s="95" t="s">
        <v>130</v>
      </c>
      <c r="E53" s="94">
        <v>19000</v>
      </c>
      <c r="F53" s="94">
        <v>20200</v>
      </c>
      <c r="G53" s="92" t="s">
        <v>27</v>
      </c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92"/>
      <c r="U53" s="92">
        <f>F53-E53</f>
        <v>1200</v>
      </c>
      <c r="V53" s="92"/>
      <c r="W53" s="92"/>
      <c r="X53" s="92"/>
      <c r="Y53" s="92"/>
      <c r="Z53" s="40">
        <f t="shared" si="0"/>
        <v>1200</v>
      </c>
      <c r="AA53" s="40">
        <f t="shared" si="1"/>
        <v>0</v>
      </c>
      <c r="AB53" s="40">
        <f t="shared" si="2"/>
        <v>0</v>
      </c>
      <c r="AC53" s="40">
        <f t="shared" si="3"/>
        <v>0</v>
      </c>
      <c r="AD53" s="40"/>
      <c r="AE53" s="40"/>
    </row>
    <row r="54" spans="2:31" ht="12.75" customHeight="1" x14ac:dyDescent="0.2">
      <c r="B54" s="92">
        <f>'[1]CADD Sheets'!$A$2327</f>
        <v>422</v>
      </c>
      <c r="C54" s="92" t="s">
        <v>187</v>
      </c>
      <c r="D54" s="95" t="s">
        <v>130</v>
      </c>
      <c r="E54" s="94">
        <v>19000</v>
      </c>
      <c r="F54" s="94">
        <v>20200</v>
      </c>
      <c r="G54" s="92" t="s">
        <v>30</v>
      </c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>
        <f>F54-E54</f>
        <v>1200</v>
      </c>
      <c r="W54" s="92"/>
      <c r="X54" s="92"/>
      <c r="Y54" s="92"/>
      <c r="Z54" s="40">
        <f t="shared" si="0"/>
        <v>1200</v>
      </c>
      <c r="AA54" s="40">
        <f t="shared" si="1"/>
        <v>0</v>
      </c>
      <c r="AB54" s="40">
        <f t="shared" si="2"/>
        <v>0</v>
      </c>
      <c r="AC54" s="40">
        <f t="shared" si="3"/>
        <v>0</v>
      </c>
      <c r="AD54" s="40"/>
      <c r="AE54" s="40"/>
    </row>
    <row r="55" spans="2:31" ht="12.75" customHeight="1" x14ac:dyDescent="0.2">
      <c r="B55" s="92">
        <f>'[1]CADD Sheets'!$A$2327</f>
        <v>422</v>
      </c>
      <c r="C55" s="92" t="s">
        <v>188</v>
      </c>
      <c r="D55" s="95" t="s">
        <v>130</v>
      </c>
      <c r="E55" s="94">
        <v>19000</v>
      </c>
      <c r="F55" s="94">
        <v>19570</v>
      </c>
      <c r="G55" s="92" t="s">
        <v>27</v>
      </c>
      <c r="H55" s="92"/>
      <c r="I55" s="92"/>
      <c r="J55" s="92"/>
      <c r="K55" s="92"/>
      <c r="L55" s="92"/>
      <c r="M55" s="92"/>
      <c r="N55" s="92"/>
      <c r="O55" s="92"/>
      <c r="P55" s="40"/>
      <c r="Q55" s="92"/>
      <c r="R55" s="92"/>
      <c r="S55" s="40"/>
      <c r="T55" s="40"/>
      <c r="U55" s="92"/>
      <c r="V55" s="92"/>
      <c r="W55" s="40">
        <f>F55-E55</f>
        <v>570</v>
      </c>
      <c r="X55" s="92"/>
      <c r="Y55" s="92"/>
      <c r="Z55" s="40">
        <f t="shared" si="0"/>
        <v>570</v>
      </c>
      <c r="AA55" s="40">
        <f t="shared" si="1"/>
        <v>0</v>
      </c>
      <c r="AB55" s="40">
        <f t="shared" si="2"/>
        <v>0</v>
      </c>
      <c r="AC55" s="40">
        <f t="shared" si="3"/>
        <v>0</v>
      </c>
      <c r="AD55" s="40"/>
      <c r="AE55" s="40"/>
    </row>
    <row r="56" spans="2:31" ht="12.75" customHeight="1" x14ac:dyDescent="0.2">
      <c r="B56" s="92">
        <f>'[1]CADD Sheets'!$A$2327</f>
        <v>422</v>
      </c>
      <c r="C56" s="92" t="s">
        <v>188</v>
      </c>
      <c r="D56" s="95" t="s">
        <v>130</v>
      </c>
      <c r="E56" s="94">
        <v>19000</v>
      </c>
      <c r="F56" s="94">
        <v>20200</v>
      </c>
      <c r="G56" s="92" t="s">
        <v>32</v>
      </c>
      <c r="H56" s="92"/>
      <c r="I56" s="92"/>
      <c r="J56" s="92"/>
      <c r="K56" s="92"/>
      <c r="L56" s="92"/>
      <c r="M56" s="92"/>
      <c r="N56" s="92"/>
      <c r="O56" s="92"/>
      <c r="P56" s="40"/>
      <c r="Q56" s="92"/>
      <c r="R56" s="92"/>
      <c r="S56" s="40"/>
      <c r="T56" s="40"/>
      <c r="U56" s="92"/>
      <c r="V56" s="92"/>
      <c r="W56" s="40">
        <f>F56-E56</f>
        <v>1200</v>
      </c>
      <c r="X56" s="92"/>
      <c r="Y56" s="92"/>
      <c r="Z56" s="40">
        <f t="shared" si="0"/>
        <v>1200</v>
      </c>
      <c r="AA56" s="40">
        <f t="shared" si="1"/>
        <v>0</v>
      </c>
      <c r="AB56" s="40">
        <f t="shared" si="2"/>
        <v>0</v>
      </c>
      <c r="AC56" s="40">
        <f t="shared" si="3"/>
        <v>0</v>
      </c>
      <c r="AD56" s="40"/>
      <c r="AE56" s="40"/>
    </row>
    <row r="57" spans="2:31" ht="12.75" customHeight="1" x14ac:dyDescent="0.2">
      <c r="B57" s="92">
        <f>'[1]CADD Sheets'!$A$2327</f>
        <v>422</v>
      </c>
      <c r="C57" s="93" t="s">
        <v>188</v>
      </c>
      <c r="D57" s="95" t="s">
        <v>130</v>
      </c>
      <c r="E57" s="94">
        <v>19000</v>
      </c>
      <c r="F57" s="94">
        <v>19173</v>
      </c>
      <c r="G57" s="92" t="s">
        <v>30</v>
      </c>
      <c r="H57" s="92"/>
      <c r="I57" s="92"/>
      <c r="J57" s="92"/>
      <c r="K57" s="92"/>
      <c r="L57" s="92"/>
      <c r="M57" s="92"/>
      <c r="N57" s="92"/>
      <c r="O57" s="92"/>
      <c r="P57" s="40"/>
      <c r="Q57" s="92"/>
      <c r="R57" s="92"/>
      <c r="S57" s="40"/>
      <c r="T57" s="40"/>
      <c r="U57" s="92"/>
      <c r="V57" s="92"/>
      <c r="W57" s="40">
        <f>F57-E57</f>
        <v>173</v>
      </c>
      <c r="X57" s="92"/>
      <c r="Y57" s="92"/>
      <c r="Z57" s="40">
        <f t="shared" si="0"/>
        <v>173</v>
      </c>
      <c r="AA57" s="40">
        <f t="shared" si="1"/>
        <v>0</v>
      </c>
      <c r="AB57" s="40">
        <f t="shared" si="2"/>
        <v>0</v>
      </c>
      <c r="AC57" s="40">
        <f t="shared" si="3"/>
        <v>0</v>
      </c>
      <c r="AD57" s="40"/>
      <c r="AE57" s="40"/>
    </row>
    <row r="58" spans="2:31" ht="12.75" customHeight="1" x14ac:dyDescent="0.2">
      <c r="B58" s="92">
        <f>'[1]CADD Sheets'!$A$2327</f>
        <v>422</v>
      </c>
      <c r="C58" s="93" t="s">
        <v>188</v>
      </c>
      <c r="D58" s="95" t="s">
        <v>130</v>
      </c>
      <c r="E58" s="94">
        <v>19000</v>
      </c>
      <c r="F58" s="94">
        <v>20200</v>
      </c>
      <c r="G58" s="92" t="s">
        <v>30</v>
      </c>
      <c r="H58" s="92"/>
      <c r="I58" s="92"/>
      <c r="J58" s="92"/>
      <c r="K58" s="92"/>
      <c r="L58" s="92"/>
      <c r="M58" s="92"/>
      <c r="N58" s="92"/>
      <c r="O58" s="92"/>
      <c r="P58" s="40"/>
      <c r="Q58" s="92"/>
      <c r="R58" s="92"/>
      <c r="S58" s="40"/>
      <c r="T58" s="40"/>
      <c r="U58" s="92"/>
      <c r="V58" s="92"/>
      <c r="W58" s="40">
        <f>F58-E58</f>
        <v>1200</v>
      </c>
      <c r="X58" s="92"/>
      <c r="Y58" s="92"/>
      <c r="Z58" s="40">
        <f t="shared" si="0"/>
        <v>1200</v>
      </c>
      <c r="AA58" s="40">
        <f t="shared" si="1"/>
        <v>0</v>
      </c>
      <c r="AB58" s="40">
        <f t="shared" si="2"/>
        <v>0</v>
      </c>
      <c r="AC58" s="40">
        <f t="shared" si="3"/>
        <v>0</v>
      </c>
      <c r="AD58" s="40"/>
      <c r="AE58" s="40"/>
    </row>
    <row r="59" spans="2:31" ht="12.75" customHeight="1" x14ac:dyDescent="0.2">
      <c r="B59" s="92">
        <f>'[1]CADD Sheets'!$A$2327</f>
        <v>422</v>
      </c>
      <c r="C59" s="93" t="s">
        <v>192</v>
      </c>
      <c r="D59" s="95" t="s">
        <v>130</v>
      </c>
      <c r="E59" s="94">
        <v>19570</v>
      </c>
      <c r="F59" s="94"/>
      <c r="G59" s="92" t="s">
        <v>27</v>
      </c>
      <c r="H59" s="92"/>
      <c r="I59" s="92"/>
      <c r="J59" s="92">
        <v>1</v>
      </c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40">
        <f t="shared" si="0"/>
        <v>0</v>
      </c>
      <c r="AA59" s="40">
        <f t="shared" si="1"/>
        <v>0</v>
      </c>
      <c r="AB59" s="40">
        <f t="shared" si="2"/>
        <v>0</v>
      </c>
      <c r="AC59" s="40">
        <f t="shared" si="3"/>
        <v>0</v>
      </c>
      <c r="AD59" s="40"/>
      <c r="AE59" s="40"/>
    </row>
    <row r="60" spans="2:31" ht="12.75" customHeight="1" x14ac:dyDescent="0.2">
      <c r="B60" s="92">
        <f>'[1]CADD Sheets'!$A$2327</f>
        <v>422</v>
      </c>
      <c r="C60" s="93" t="s">
        <v>190</v>
      </c>
      <c r="D60" s="95" t="s">
        <v>130</v>
      </c>
      <c r="E60" s="94">
        <v>19173</v>
      </c>
      <c r="F60" s="94">
        <v>20200</v>
      </c>
      <c r="G60" s="92" t="s">
        <v>30</v>
      </c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>
        <f>F60-E60</f>
        <v>1027</v>
      </c>
      <c r="Z60" s="40">
        <f t="shared" si="0"/>
        <v>0</v>
      </c>
      <c r="AA60" s="40">
        <f t="shared" si="1"/>
        <v>1027</v>
      </c>
      <c r="AB60" s="40">
        <f t="shared" si="2"/>
        <v>0</v>
      </c>
      <c r="AC60" s="40">
        <f t="shared" si="3"/>
        <v>0</v>
      </c>
      <c r="AD60" s="40"/>
      <c r="AE60" s="40"/>
    </row>
    <row r="61" spans="2:31" ht="12.6" customHeight="1" x14ac:dyDescent="0.2">
      <c r="B61" s="92">
        <f>'[1]CADD Sheets'!$A$2327</f>
        <v>422</v>
      </c>
      <c r="C61" s="93" t="s">
        <v>191</v>
      </c>
      <c r="D61" s="95" t="s">
        <v>132</v>
      </c>
      <c r="E61" s="94">
        <v>19011</v>
      </c>
      <c r="F61" s="94">
        <v>320199</v>
      </c>
      <c r="G61" s="92" t="s">
        <v>30</v>
      </c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>
        <f>F61-E61-300000</f>
        <v>1188</v>
      </c>
      <c r="V61" s="92"/>
      <c r="W61" s="92"/>
      <c r="X61" s="92"/>
      <c r="Y61" s="92"/>
      <c r="Z61" s="40">
        <f t="shared" si="0"/>
        <v>1188</v>
      </c>
      <c r="AA61" s="40">
        <f t="shared" si="1"/>
        <v>0</v>
      </c>
      <c r="AB61" s="40">
        <f t="shared" si="2"/>
        <v>0</v>
      </c>
      <c r="AC61" s="40">
        <f t="shared" si="3"/>
        <v>0</v>
      </c>
      <c r="AD61" s="40"/>
      <c r="AE61" s="40"/>
    </row>
    <row r="62" spans="2:31" ht="12.75" customHeight="1" x14ac:dyDescent="0.2">
      <c r="B62" s="92">
        <f>'[1]CADD Sheets'!$A$2327</f>
        <v>422</v>
      </c>
      <c r="C62" s="93" t="s">
        <v>187</v>
      </c>
      <c r="D62" s="95" t="s">
        <v>132</v>
      </c>
      <c r="E62" s="94">
        <v>19011</v>
      </c>
      <c r="F62" s="94">
        <v>320199</v>
      </c>
      <c r="G62" s="92" t="s">
        <v>27</v>
      </c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>
        <f>F62-E62-300000</f>
        <v>1188</v>
      </c>
      <c r="W62" s="92"/>
      <c r="X62" s="92"/>
      <c r="Y62" s="92"/>
      <c r="Z62" s="40">
        <f t="shared" si="0"/>
        <v>1188</v>
      </c>
      <c r="AA62" s="40">
        <f t="shared" si="1"/>
        <v>0</v>
      </c>
      <c r="AB62" s="40">
        <f t="shared" si="2"/>
        <v>0</v>
      </c>
      <c r="AC62" s="40">
        <f t="shared" si="3"/>
        <v>0</v>
      </c>
      <c r="AD62" s="40"/>
      <c r="AE62" s="40"/>
    </row>
    <row r="63" spans="2:31" ht="12.75" customHeight="1" x14ac:dyDescent="0.2">
      <c r="B63" s="92">
        <f>'[1]CADD Sheets'!$A$2327</f>
        <v>422</v>
      </c>
      <c r="C63" s="93" t="s">
        <v>190</v>
      </c>
      <c r="D63" s="95" t="s">
        <v>132</v>
      </c>
      <c r="E63" s="94">
        <v>19011</v>
      </c>
      <c r="F63" s="94">
        <v>320199</v>
      </c>
      <c r="G63" s="92" t="s">
        <v>30</v>
      </c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40"/>
      <c r="T63" s="40"/>
      <c r="U63" s="92"/>
      <c r="V63" s="92"/>
      <c r="W63" s="92"/>
      <c r="X63" s="140"/>
      <c r="Y63" s="140">
        <f>F63-E63-300000</f>
        <v>1188</v>
      </c>
      <c r="Z63" s="40">
        <f t="shared" ref="Z63" si="5">SUM(U63:W63)</f>
        <v>0</v>
      </c>
      <c r="AA63" s="40">
        <f t="shared" ref="AA63" si="6">Y63</f>
        <v>1188</v>
      </c>
      <c r="AB63" s="40">
        <f t="shared" ref="AB63" si="7">X63</f>
        <v>0</v>
      </c>
      <c r="AC63" s="40">
        <f t="shared" ref="AC63" si="8">SUM(S63:T63)</f>
        <v>0</v>
      </c>
      <c r="AD63" s="40"/>
      <c r="AE63" s="40"/>
    </row>
    <row r="64" spans="2:31" ht="12.75" customHeight="1" x14ac:dyDescent="0.2">
      <c r="B64" s="92">
        <f>'[1]CADD Sheets'!$A$2327</f>
        <v>422</v>
      </c>
      <c r="C64" s="93" t="s">
        <v>188</v>
      </c>
      <c r="D64" s="95" t="s">
        <v>132</v>
      </c>
      <c r="E64" s="94">
        <v>19011</v>
      </c>
      <c r="F64" s="94">
        <v>320199</v>
      </c>
      <c r="G64" s="92" t="s">
        <v>32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40"/>
      <c r="T64" s="40"/>
      <c r="U64" s="92"/>
      <c r="V64" s="92"/>
      <c r="W64" s="40">
        <f>F64-E64-300000</f>
        <v>1188</v>
      </c>
      <c r="X64" s="92"/>
      <c r="Y64" s="92"/>
      <c r="Z64" s="40">
        <f t="shared" si="0"/>
        <v>1188</v>
      </c>
      <c r="AA64" s="40">
        <f>Y64</f>
        <v>0</v>
      </c>
      <c r="AB64" s="40">
        <f>X64</f>
        <v>0</v>
      </c>
      <c r="AC64" s="40">
        <f t="shared" si="3"/>
        <v>0</v>
      </c>
      <c r="AD64" s="40"/>
      <c r="AE64" s="40"/>
    </row>
    <row r="65" spans="2:31" ht="12.75" customHeight="1" x14ac:dyDescent="0.2">
      <c r="B65" s="92">
        <f>'[1]CADD Sheets'!$A$2327</f>
        <v>422</v>
      </c>
      <c r="C65" s="93" t="s">
        <v>188</v>
      </c>
      <c r="D65" s="95" t="s">
        <v>132</v>
      </c>
      <c r="E65" s="94">
        <v>19011</v>
      </c>
      <c r="F65" s="94">
        <v>320199</v>
      </c>
      <c r="G65" s="92" t="s">
        <v>27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40"/>
      <c r="T65" s="40"/>
      <c r="U65" s="92"/>
      <c r="V65" s="92"/>
      <c r="W65" s="40">
        <f>F65-E65-300000</f>
        <v>1188</v>
      </c>
      <c r="X65" s="16"/>
      <c r="Y65" s="92"/>
      <c r="Z65" s="40">
        <f t="shared" si="0"/>
        <v>1188</v>
      </c>
      <c r="AA65" s="40">
        <f>Y65</f>
        <v>0</v>
      </c>
      <c r="AB65" s="40">
        <f>X65</f>
        <v>0</v>
      </c>
      <c r="AC65" s="40">
        <f t="shared" si="3"/>
        <v>0</v>
      </c>
      <c r="AD65" s="40"/>
      <c r="AE65" s="40"/>
    </row>
    <row r="66" spans="2:31" ht="12.75" customHeight="1" x14ac:dyDescent="0.2">
      <c r="B66" s="92">
        <f>'[1]CADD Sheets'!$A$2327</f>
        <v>422</v>
      </c>
      <c r="C66" s="93" t="s">
        <v>190</v>
      </c>
      <c r="D66" s="95" t="s">
        <v>132</v>
      </c>
      <c r="E66" s="94">
        <v>19011</v>
      </c>
      <c r="F66" s="94">
        <v>320199</v>
      </c>
      <c r="G66" s="92" t="s">
        <v>27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140"/>
      <c r="Y66" s="140">
        <f>F66-E66-300000</f>
        <v>1188</v>
      </c>
      <c r="Z66" s="40">
        <f t="shared" ref="Z66" si="9">SUM(U66:W66)</f>
        <v>0</v>
      </c>
      <c r="AA66" s="40">
        <f t="shared" ref="AA66" si="10">Y66</f>
        <v>1188</v>
      </c>
      <c r="AB66" s="40">
        <f t="shared" ref="AB66" si="11">X66</f>
        <v>0</v>
      </c>
      <c r="AC66" s="40">
        <f t="shared" ref="AC66" si="12">SUM(S66:T66)</f>
        <v>0</v>
      </c>
      <c r="AD66" s="40"/>
      <c r="AE66" s="40"/>
    </row>
    <row r="67" spans="2:31" ht="12.75" customHeight="1" x14ac:dyDescent="0.2">
      <c r="B67" s="92"/>
      <c r="C67" s="93"/>
      <c r="D67" s="8"/>
      <c r="E67" s="94"/>
      <c r="F67" s="94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92"/>
      <c r="U67" s="92"/>
      <c r="V67" s="92"/>
      <c r="W67" s="92"/>
      <c r="X67" s="16"/>
      <c r="Y67" s="92"/>
      <c r="Z67" s="40">
        <f t="shared" si="0"/>
        <v>0</v>
      </c>
      <c r="AA67" s="40">
        <f t="shared" si="1"/>
        <v>0</v>
      </c>
      <c r="AB67" s="40">
        <f t="shared" si="2"/>
        <v>0</v>
      </c>
      <c r="AC67" s="40">
        <f t="shared" si="3"/>
        <v>0</v>
      </c>
      <c r="AD67" s="40"/>
      <c r="AE67" s="40"/>
    </row>
    <row r="68" spans="2:31" ht="14.1" customHeight="1" x14ac:dyDescent="0.2">
      <c r="B68" s="92"/>
      <c r="C68" s="93"/>
      <c r="D68" s="8"/>
      <c r="E68" s="94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16"/>
      <c r="Y68" s="92"/>
      <c r="Z68" s="40">
        <f t="shared" si="0"/>
        <v>0</v>
      </c>
      <c r="AA68" s="40">
        <f t="shared" si="1"/>
        <v>0</v>
      </c>
      <c r="AB68" s="40">
        <f t="shared" si="2"/>
        <v>0</v>
      </c>
      <c r="AC68" s="40">
        <f t="shared" si="3"/>
        <v>0</v>
      </c>
      <c r="AD68" s="40"/>
      <c r="AE68" s="40"/>
    </row>
    <row r="69" spans="2:31" ht="14.1" customHeight="1" x14ac:dyDescent="0.2">
      <c r="B69" s="92"/>
      <c r="C69" s="93"/>
      <c r="D69" s="8"/>
      <c r="E69" s="94"/>
      <c r="F69" s="92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92"/>
      <c r="U69" s="92"/>
      <c r="V69" s="92"/>
      <c r="W69" s="92"/>
      <c r="X69" s="16"/>
      <c r="Y69" s="92"/>
      <c r="Z69" s="40">
        <f t="shared" si="0"/>
        <v>0</v>
      </c>
      <c r="AA69" s="40">
        <f t="shared" si="1"/>
        <v>0</v>
      </c>
      <c r="AB69" s="40">
        <f t="shared" si="2"/>
        <v>0</v>
      </c>
      <c r="AC69" s="40">
        <f t="shared" si="3"/>
        <v>0</v>
      </c>
      <c r="AD69" s="40"/>
      <c r="AE69" s="40"/>
    </row>
    <row r="70" spans="2:31" ht="15.95" customHeight="1" x14ac:dyDescent="0.2">
      <c r="B70" s="92"/>
      <c r="C70" s="93"/>
      <c r="D70" s="8"/>
      <c r="E70" s="94"/>
      <c r="F70" s="92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92"/>
      <c r="U70" s="92"/>
      <c r="V70" s="92"/>
      <c r="W70" s="92"/>
      <c r="X70" s="16"/>
      <c r="Y70" s="92"/>
      <c r="Z70" s="40">
        <f t="shared" si="0"/>
        <v>0</v>
      </c>
      <c r="AA70" s="40">
        <f t="shared" si="1"/>
        <v>0</v>
      </c>
      <c r="AB70" s="40">
        <f t="shared" si="2"/>
        <v>0</v>
      </c>
      <c r="AC70" s="40">
        <f t="shared" si="3"/>
        <v>0</v>
      </c>
      <c r="AD70" s="40"/>
      <c r="AE70" s="40"/>
    </row>
    <row r="71" spans="2:31" ht="15.6" customHeight="1" x14ac:dyDescent="0.2">
      <c r="B71" s="92"/>
      <c r="C71" s="93"/>
      <c r="D71" s="8"/>
      <c r="E71" s="94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16"/>
      <c r="Y71" s="92"/>
      <c r="Z71" s="40">
        <f t="shared" si="0"/>
        <v>0</v>
      </c>
      <c r="AA71" s="40">
        <f t="shared" si="1"/>
        <v>0</v>
      </c>
      <c r="AB71" s="40">
        <f t="shared" si="2"/>
        <v>0</v>
      </c>
      <c r="AC71" s="40">
        <f t="shared" si="3"/>
        <v>0</v>
      </c>
      <c r="AD71" s="40"/>
      <c r="AE71" s="40"/>
    </row>
    <row r="72" spans="2:31" ht="15.95" customHeight="1" x14ac:dyDescent="0.2">
      <c r="B72" s="92"/>
      <c r="C72" s="93"/>
      <c r="D72" s="8"/>
      <c r="E72" s="94"/>
      <c r="F72" s="92"/>
      <c r="G72" s="92"/>
      <c r="H72" s="16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16"/>
      <c r="Y72" s="92"/>
      <c r="Z72" s="40">
        <f t="shared" si="0"/>
        <v>0</v>
      </c>
      <c r="AA72" s="40">
        <f t="shared" si="1"/>
        <v>0</v>
      </c>
      <c r="AB72" s="40">
        <f t="shared" si="2"/>
        <v>0</v>
      </c>
      <c r="AC72" s="40">
        <f t="shared" si="3"/>
        <v>0</v>
      </c>
      <c r="AD72" s="40"/>
      <c r="AE72" s="40"/>
    </row>
    <row r="73" spans="2:31" ht="15.95" customHeight="1" thickBot="1" x14ac:dyDescent="0.25">
      <c r="B73" s="92"/>
      <c r="C73" s="93"/>
      <c r="D73" s="8"/>
      <c r="E73" s="94"/>
      <c r="F73" s="92"/>
      <c r="G73" s="92"/>
      <c r="H73" s="16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16"/>
      <c r="Y73" s="92"/>
      <c r="Z73" s="40">
        <f t="shared" si="0"/>
        <v>0</v>
      </c>
      <c r="AA73" s="40">
        <f t="shared" si="1"/>
        <v>0</v>
      </c>
      <c r="AB73" s="40">
        <f t="shared" si="2"/>
        <v>0</v>
      </c>
      <c r="AC73" s="40">
        <f t="shared" si="3"/>
        <v>0</v>
      </c>
      <c r="AD73" s="40"/>
      <c r="AE73" s="40"/>
    </row>
    <row r="74" spans="2:31" ht="12.75" customHeight="1" x14ac:dyDescent="0.2">
      <c r="B74" s="343" t="s">
        <v>346</v>
      </c>
      <c r="C74" s="344"/>
      <c r="D74" s="344"/>
      <c r="E74" s="344"/>
      <c r="F74" s="344"/>
      <c r="G74" s="345"/>
      <c r="H74" s="335">
        <f t="shared" ref="H74:T74" si="13">SUM(H16:H73)</f>
        <v>0</v>
      </c>
      <c r="I74" s="335">
        <f t="shared" si="13"/>
        <v>0</v>
      </c>
      <c r="J74" s="335">
        <f t="shared" si="13"/>
        <v>1</v>
      </c>
      <c r="K74" s="335">
        <f t="shared" si="13"/>
        <v>0</v>
      </c>
      <c r="L74" s="335">
        <f t="shared" ref="L74" si="14">SUM(L16:L73)</f>
        <v>0</v>
      </c>
      <c r="M74" s="335">
        <f t="shared" si="13"/>
        <v>0</v>
      </c>
      <c r="N74" s="335">
        <f t="shared" si="13"/>
        <v>0</v>
      </c>
      <c r="O74" s="335">
        <f t="shared" si="13"/>
        <v>0</v>
      </c>
      <c r="P74" s="335">
        <f t="shared" ref="P74" si="15">SUM(P16:P73)</f>
        <v>0</v>
      </c>
      <c r="Q74" s="335">
        <f>SUM(Q16:Q73)</f>
        <v>0</v>
      </c>
      <c r="R74" s="335">
        <f t="shared" si="13"/>
        <v>0</v>
      </c>
      <c r="S74" s="335">
        <f t="shared" si="13"/>
        <v>312</v>
      </c>
      <c r="T74" s="335">
        <f t="shared" si="13"/>
        <v>627</v>
      </c>
      <c r="U74" s="335">
        <f t="shared" ref="U74:AC74" si="16">SUM(U16:U73)</f>
        <v>3891</v>
      </c>
      <c r="V74" s="335">
        <f t="shared" si="16"/>
        <v>5481</v>
      </c>
      <c r="W74" s="335">
        <f t="shared" si="16"/>
        <v>17144</v>
      </c>
      <c r="X74" s="335">
        <f t="shared" si="16"/>
        <v>1920</v>
      </c>
      <c r="Y74" s="335">
        <f t="shared" si="16"/>
        <v>5475</v>
      </c>
      <c r="Z74" s="335">
        <f t="shared" si="16"/>
        <v>26516</v>
      </c>
      <c r="AA74" s="335">
        <f t="shared" si="16"/>
        <v>5475</v>
      </c>
      <c r="AB74" s="335">
        <f t="shared" si="16"/>
        <v>1920</v>
      </c>
      <c r="AC74" s="335">
        <f t="shared" si="16"/>
        <v>939</v>
      </c>
      <c r="AD74" s="335"/>
      <c r="AE74" s="335"/>
    </row>
    <row r="75" spans="2:31" ht="15" customHeight="1" thickBot="1" x14ac:dyDescent="0.25">
      <c r="B75" s="346"/>
      <c r="C75" s="347"/>
      <c r="D75" s="347"/>
      <c r="E75" s="347"/>
      <c r="F75" s="347"/>
      <c r="G75" s="348"/>
      <c r="H75" s="336"/>
      <c r="I75" s="336"/>
      <c r="J75" s="336"/>
      <c r="K75" s="336"/>
      <c r="L75" s="336"/>
      <c r="M75" s="336"/>
      <c r="N75" s="336"/>
      <c r="O75" s="336"/>
      <c r="P75" s="336"/>
      <c r="Q75" s="336"/>
      <c r="R75" s="336"/>
      <c r="S75" s="336"/>
      <c r="T75" s="336"/>
      <c r="U75" s="336"/>
      <c r="V75" s="336"/>
      <c r="W75" s="336"/>
      <c r="X75" s="336"/>
      <c r="Y75" s="336"/>
      <c r="Z75" s="336"/>
      <c r="AA75" s="336"/>
      <c r="AB75" s="336"/>
      <c r="AC75" s="336"/>
      <c r="AD75" s="336"/>
      <c r="AE75" s="336"/>
    </row>
    <row r="76" spans="2:31" ht="12.75" customHeight="1" x14ac:dyDescent="0.2">
      <c r="B76" s="92"/>
      <c r="C76" s="93"/>
      <c r="D76" s="8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16"/>
      <c r="Y76" s="92"/>
      <c r="Z76" s="92"/>
      <c r="AA76" s="92"/>
      <c r="AB76" s="92"/>
      <c r="AC76" s="92"/>
      <c r="AD76" s="92"/>
      <c r="AE76" s="92"/>
    </row>
    <row r="77" spans="2:31" ht="12.75" customHeight="1" x14ac:dyDescent="0.2">
      <c r="B77" s="92"/>
      <c r="C77" s="93"/>
      <c r="D77" s="8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16"/>
      <c r="Y77" s="92"/>
      <c r="Z77" s="92"/>
      <c r="AA77" s="92"/>
      <c r="AB77" s="92"/>
      <c r="AC77" s="92"/>
      <c r="AD77" s="92"/>
      <c r="AE77" s="92"/>
    </row>
  </sheetData>
  <mergeCells count="59">
    <mergeCell ref="AD5:AD14"/>
    <mergeCell ref="AE5:AE14"/>
    <mergeCell ref="AD74:AD75"/>
    <mergeCell ref="AE74:AE75"/>
    <mergeCell ref="J5:J14"/>
    <mergeCell ref="U74:U75"/>
    <mergeCell ref="V74:V75"/>
    <mergeCell ref="X74:X75"/>
    <mergeCell ref="T5:T14"/>
    <mergeCell ref="AB5:AB14"/>
    <mergeCell ref="AC5:AC14"/>
    <mergeCell ref="AB74:AB75"/>
    <mergeCell ref="AC74:AC75"/>
    <mergeCell ref="Z5:Z14"/>
    <mergeCell ref="AA5:AA14"/>
    <mergeCell ref="Z74:Z75"/>
    <mergeCell ref="B74:G75"/>
    <mergeCell ref="S74:S75"/>
    <mergeCell ref="T74:T75"/>
    <mergeCell ref="J74:J75"/>
    <mergeCell ref="I74:I75"/>
    <mergeCell ref="H74:H75"/>
    <mergeCell ref="P74:P75"/>
    <mergeCell ref="R74:R75"/>
    <mergeCell ref="Q74:Q75"/>
    <mergeCell ref="O74:O75"/>
    <mergeCell ref="N74:N75"/>
    <mergeCell ref="M74:M75"/>
    <mergeCell ref="K74:K75"/>
    <mergeCell ref="L74:L75"/>
    <mergeCell ref="B11:B15"/>
    <mergeCell ref="C11:C15"/>
    <mergeCell ref="K5:K14"/>
    <mergeCell ref="M5:M14"/>
    <mergeCell ref="Y5:Y14"/>
    <mergeCell ref="V5:V14"/>
    <mergeCell ref="X5:X14"/>
    <mergeCell ref="Q5:Q14"/>
    <mergeCell ref="L5:L14"/>
    <mergeCell ref="G11:G15"/>
    <mergeCell ref="U5:U14"/>
    <mergeCell ref="D9:D10"/>
    <mergeCell ref="G9:G10"/>
    <mergeCell ref="B4:B8"/>
    <mergeCell ref="C4:C8"/>
    <mergeCell ref="D4:D8"/>
    <mergeCell ref="G4:G8"/>
    <mergeCell ref="E5:F14"/>
    <mergeCell ref="S5:S14"/>
    <mergeCell ref="H5:H14"/>
    <mergeCell ref="I5:I14"/>
    <mergeCell ref="R5:R14"/>
    <mergeCell ref="N5:N14"/>
    <mergeCell ref="O5:O14"/>
    <mergeCell ref="AA74:AA75"/>
    <mergeCell ref="Y74:Y75"/>
    <mergeCell ref="W74:W75"/>
    <mergeCell ref="P5:P14"/>
    <mergeCell ref="W5:W14"/>
  </mergeCells>
  <pageMargins left="0.75" right="0.75" top="1" bottom="1" header="0.5" footer="0.5"/>
  <pageSetup paperSize="17" scale="7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1:AE77"/>
  <sheetViews>
    <sheetView showZeros="0" topLeftCell="A29" zoomScale="85" zoomScaleNormal="85" workbookViewId="0">
      <selection activeCell="E78" sqref="E78"/>
    </sheetView>
  </sheetViews>
  <sheetFormatPr defaultRowHeight="15" x14ac:dyDescent="0.25"/>
  <cols>
    <col min="1" max="1" width="9.140625" style="1"/>
    <col min="2" max="2" width="10.7109375" style="1" customWidth="1"/>
    <col min="3" max="3" width="8.7109375" style="1" customWidth="1"/>
    <col min="4" max="4" width="27.7109375" style="1" customWidth="1"/>
    <col min="5" max="6" width="11.28515625" style="1" customWidth="1"/>
    <col min="7" max="7" width="9.7109375" style="1" customWidth="1"/>
    <col min="8" max="19" width="7.7109375" style="1" customWidth="1"/>
    <col min="20" max="20" width="7.7109375" style="42" customWidth="1"/>
    <col min="21" max="23" width="7.7109375" style="1" customWidth="1"/>
    <col min="24" max="24" width="7.7109375" style="4" customWidth="1"/>
    <col min="25" max="25" width="7.7109375" style="1" customWidth="1"/>
    <col min="26" max="31" width="7.7109375" style="42" customWidth="1"/>
    <col min="32" max="232" width="9.140625" style="1"/>
    <col min="233" max="234" width="10.7109375" style="1" customWidth="1"/>
    <col min="235" max="235" width="26.42578125" style="1" customWidth="1"/>
    <col min="236" max="237" width="16.7109375" style="1" customWidth="1"/>
    <col min="238" max="238" width="8.7109375" style="1" customWidth="1"/>
    <col min="239" max="263" width="8.42578125" style="1" customWidth="1"/>
    <col min="264" max="488" width="9.140625" style="1"/>
    <col min="489" max="490" width="10.7109375" style="1" customWidth="1"/>
    <col min="491" max="491" width="26.42578125" style="1" customWidth="1"/>
    <col min="492" max="493" width="16.7109375" style="1" customWidth="1"/>
    <col min="494" max="494" width="8.7109375" style="1" customWidth="1"/>
    <col min="495" max="519" width="8.42578125" style="1" customWidth="1"/>
    <col min="520" max="744" width="9.140625" style="1"/>
    <col min="745" max="746" width="10.7109375" style="1" customWidth="1"/>
    <col min="747" max="747" width="26.42578125" style="1" customWidth="1"/>
    <col min="748" max="749" width="16.7109375" style="1" customWidth="1"/>
    <col min="750" max="750" width="8.7109375" style="1" customWidth="1"/>
    <col min="751" max="775" width="8.42578125" style="1" customWidth="1"/>
    <col min="776" max="1000" width="9.140625" style="1"/>
    <col min="1001" max="1002" width="10.7109375" style="1" customWidth="1"/>
    <col min="1003" max="1003" width="26.42578125" style="1" customWidth="1"/>
    <col min="1004" max="1005" width="16.7109375" style="1" customWidth="1"/>
    <col min="1006" max="1006" width="8.7109375" style="1" customWidth="1"/>
    <col min="1007" max="1031" width="8.42578125" style="1" customWidth="1"/>
    <col min="1032" max="1256" width="9.140625" style="1"/>
    <col min="1257" max="1258" width="10.7109375" style="1" customWidth="1"/>
    <col min="1259" max="1259" width="26.42578125" style="1" customWidth="1"/>
    <col min="1260" max="1261" width="16.7109375" style="1" customWidth="1"/>
    <col min="1262" max="1262" width="8.7109375" style="1" customWidth="1"/>
    <col min="1263" max="1287" width="8.42578125" style="1" customWidth="1"/>
    <col min="1288" max="1512" width="9.140625" style="1"/>
    <col min="1513" max="1514" width="10.7109375" style="1" customWidth="1"/>
    <col min="1515" max="1515" width="26.42578125" style="1" customWidth="1"/>
    <col min="1516" max="1517" width="16.7109375" style="1" customWidth="1"/>
    <col min="1518" max="1518" width="8.7109375" style="1" customWidth="1"/>
    <col min="1519" max="1543" width="8.42578125" style="1" customWidth="1"/>
    <col min="1544" max="1768" width="9.140625" style="1"/>
    <col min="1769" max="1770" width="10.7109375" style="1" customWidth="1"/>
    <col min="1771" max="1771" width="26.42578125" style="1" customWidth="1"/>
    <col min="1772" max="1773" width="16.7109375" style="1" customWidth="1"/>
    <col min="1774" max="1774" width="8.7109375" style="1" customWidth="1"/>
    <col min="1775" max="1799" width="8.42578125" style="1" customWidth="1"/>
    <col min="1800" max="2024" width="9.140625" style="1"/>
    <col min="2025" max="2026" width="10.7109375" style="1" customWidth="1"/>
    <col min="2027" max="2027" width="26.42578125" style="1" customWidth="1"/>
    <col min="2028" max="2029" width="16.7109375" style="1" customWidth="1"/>
    <col min="2030" max="2030" width="8.7109375" style="1" customWidth="1"/>
    <col min="2031" max="2055" width="8.42578125" style="1" customWidth="1"/>
    <col min="2056" max="2280" width="9.140625" style="1"/>
    <col min="2281" max="2282" width="10.7109375" style="1" customWidth="1"/>
    <col min="2283" max="2283" width="26.42578125" style="1" customWidth="1"/>
    <col min="2284" max="2285" width="16.7109375" style="1" customWidth="1"/>
    <col min="2286" max="2286" width="8.7109375" style="1" customWidth="1"/>
    <col min="2287" max="2311" width="8.42578125" style="1" customWidth="1"/>
    <col min="2312" max="2536" width="9.140625" style="1"/>
    <col min="2537" max="2538" width="10.7109375" style="1" customWidth="1"/>
    <col min="2539" max="2539" width="26.42578125" style="1" customWidth="1"/>
    <col min="2540" max="2541" width="16.7109375" style="1" customWidth="1"/>
    <col min="2542" max="2542" width="8.7109375" style="1" customWidth="1"/>
    <col min="2543" max="2567" width="8.42578125" style="1" customWidth="1"/>
    <col min="2568" max="2792" width="9.140625" style="1"/>
    <col min="2793" max="2794" width="10.7109375" style="1" customWidth="1"/>
    <col min="2795" max="2795" width="26.42578125" style="1" customWidth="1"/>
    <col min="2796" max="2797" width="16.7109375" style="1" customWidth="1"/>
    <col min="2798" max="2798" width="8.7109375" style="1" customWidth="1"/>
    <col min="2799" max="2823" width="8.42578125" style="1" customWidth="1"/>
    <col min="2824" max="3048" width="9.140625" style="1"/>
    <col min="3049" max="3050" width="10.7109375" style="1" customWidth="1"/>
    <col min="3051" max="3051" width="26.42578125" style="1" customWidth="1"/>
    <col min="3052" max="3053" width="16.7109375" style="1" customWidth="1"/>
    <col min="3054" max="3054" width="8.7109375" style="1" customWidth="1"/>
    <col min="3055" max="3079" width="8.42578125" style="1" customWidth="1"/>
    <col min="3080" max="3304" width="9.140625" style="1"/>
    <col min="3305" max="3306" width="10.7109375" style="1" customWidth="1"/>
    <col min="3307" max="3307" width="26.42578125" style="1" customWidth="1"/>
    <col min="3308" max="3309" width="16.7109375" style="1" customWidth="1"/>
    <col min="3310" max="3310" width="8.7109375" style="1" customWidth="1"/>
    <col min="3311" max="3335" width="8.42578125" style="1" customWidth="1"/>
    <col min="3336" max="3560" width="9.140625" style="1"/>
    <col min="3561" max="3562" width="10.7109375" style="1" customWidth="1"/>
    <col min="3563" max="3563" width="26.42578125" style="1" customWidth="1"/>
    <col min="3564" max="3565" width="16.7109375" style="1" customWidth="1"/>
    <col min="3566" max="3566" width="8.7109375" style="1" customWidth="1"/>
    <col min="3567" max="3591" width="8.42578125" style="1" customWidth="1"/>
    <col min="3592" max="3816" width="9.140625" style="1"/>
    <col min="3817" max="3818" width="10.7109375" style="1" customWidth="1"/>
    <col min="3819" max="3819" width="26.42578125" style="1" customWidth="1"/>
    <col min="3820" max="3821" width="16.7109375" style="1" customWidth="1"/>
    <col min="3822" max="3822" width="8.7109375" style="1" customWidth="1"/>
    <col min="3823" max="3847" width="8.42578125" style="1" customWidth="1"/>
    <col min="3848" max="4072" width="9.140625" style="1"/>
    <col min="4073" max="4074" width="10.7109375" style="1" customWidth="1"/>
    <col min="4075" max="4075" width="26.42578125" style="1" customWidth="1"/>
    <col min="4076" max="4077" width="16.7109375" style="1" customWidth="1"/>
    <col min="4078" max="4078" width="8.7109375" style="1" customWidth="1"/>
    <col min="4079" max="4103" width="8.42578125" style="1" customWidth="1"/>
    <col min="4104" max="4328" width="9.140625" style="1"/>
    <col min="4329" max="4330" width="10.7109375" style="1" customWidth="1"/>
    <col min="4331" max="4331" width="26.42578125" style="1" customWidth="1"/>
    <col min="4332" max="4333" width="16.7109375" style="1" customWidth="1"/>
    <col min="4334" max="4334" width="8.7109375" style="1" customWidth="1"/>
    <col min="4335" max="4359" width="8.42578125" style="1" customWidth="1"/>
    <col min="4360" max="4584" width="9.140625" style="1"/>
    <col min="4585" max="4586" width="10.7109375" style="1" customWidth="1"/>
    <col min="4587" max="4587" width="26.42578125" style="1" customWidth="1"/>
    <col min="4588" max="4589" width="16.7109375" style="1" customWidth="1"/>
    <col min="4590" max="4590" width="8.7109375" style="1" customWidth="1"/>
    <col min="4591" max="4615" width="8.42578125" style="1" customWidth="1"/>
    <col min="4616" max="4840" width="9.140625" style="1"/>
    <col min="4841" max="4842" width="10.7109375" style="1" customWidth="1"/>
    <col min="4843" max="4843" width="26.42578125" style="1" customWidth="1"/>
    <col min="4844" max="4845" width="16.7109375" style="1" customWidth="1"/>
    <col min="4846" max="4846" width="8.7109375" style="1" customWidth="1"/>
    <col min="4847" max="4871" width="8.42578125" style="1" customWidth="1"/>
    <col min="4872" max="5096" width="9.140625" style="1"/>
    <col min="5097" max="5098" width="10.7109375" style="1" customWidth="1"/>
    <col min="5099" max="5099" width="26.42578125" style="1" customWidth="1"/>
    <col min="5100" max="5101" width="16.7109375" style="1" customWidth="1"/>
    <col min="5102" max="5102" width="8.7109375" style="1" customWidth="1"/>
    <col min="5103" max="5127" width="8.42578125" style="1" customWidth="1"/>
    <col min="5128" max="5352" width="9.140625" style="1"/>
    <col min="5353" max="5354" width="10.7109375" style="1" customWidth="1"/>
    <col min="5355" max="5355" width="26.42578125" style="1" customWidth="1"/>
    <col min="5356" max="5357" width="16.7109375" style="1" customWidth="1"/>
    <col min="5358" max="5358" width="8.7109375" style="1" customWidth="1"/>
    <col min="5359" max="5383" width="8.42578125" style="1" customWidth="1"/>
    <col min="5384" max="5608" width="9.140625" style="1"/>
    <col min="5609" max="5610" width="10.7109375" style="1" customWidth="1"/>
    <col min="5611" max="5611" width="26.42578125" style="1" customWidth="1"/>
    <col min="5612" max="5613" width="16.7109375" style="1" customWidth="1"/>
    <col min="5614" max="5614" width="8.7109375" style="1" customWidth="1"/>
    <col min="5615" max="5639" width="8.42578125" style="1" customWidth="1"/>
    <col min="5640" max="5864" width="9.140625" style="1"/>
    <col min="5865" max="5866" width="10.7109375" style="1" customWidth="1"/>
    <col min="5867" max="5867" width="26.42578125" style="1" customWidth="1"/>
    <col min="5868" max="5869" width="16.7109375" style="1" customWidth="1"/>
    <col min="5870" max="5870" width="8.7109375" style="1" customWidth="1"/>
    <col min="5871" max="5895" width="8.42578125" style="1" customWidth="1"/>
    <col min="5896" max="6120" width="9.140625" style="1"/>
    <col min="6121" max="6122" width="10.7109375" style="1" customWidth="1"/>
    <col min="6123" max="6123" width="26.42578125" style="1" customWidth="1"/>
    <col min="6124" max="6125" width="16.7109375" style="1" customWidth="1"/>
    <col min="6126" max="6126" width="8.7109375" style="1" customWidth="1"/>
    <col min="6127" max="6151" width="8.42578125" style="1" customWidth="1"/>
    <col min="6152" max="6376" width="9.140625" style="1"/>
    <col min="6377" max="6378" width="10.7109375" style="1" customWidth="1"/>
    <col min="6379" max="6379" width="26.42578125" style="1" customWidth="1"/>
    <col min="6380" max="6381" width="16.7109375" style="1" customWidth="1"/>
    <col min="6382" max="6382" width="8.7109375" style="1" customWidth="1"/>
    <col min="6383" max="6407" width="8.42578125" style="1" customWidth="1"/>
    <col min="6408" max="6632" width="9.140625" style="1"/>
    <col min="6633" max="6634" width="10.7109375" style="1" customWidth="1"/>
    <col min="6635" max="6635" width="26.42578125" style="1" customWidth="1"/>
    <col min="6636" max="6637" width="16.7109375" style="1" customWidth="1"/>
    <col min="6638" max="6638" width="8.7109375" style="1" customWidth="1"/>
    <col min="6639" max="6663" width="8.42578125" style="1" customWidth="1"/>
    <col min="6664" max="6888" width="9.140625" style="1"/>
    <col min="6889" max="6890" width="10.7109375" style="1" customWidth="1"/>
    <col min="6891" max="6891" width="26.42578125" style="1" customWidth="1"/>
    <col min="6892" max="6893" width="16.7109375" style="1" customWidth="1"/>
    <col min="6894" max="6894" width="8.7109375" style="1" customWidth="1"/>
    <col min="6895" max="6919" width="8.42578125" style="1" customWidth="1"/>
    <col min="6920" max="7144" width="9.140625" style="1"/>
    <col min="7145" max="7146" width="10.7109375" style="1" customWidth="1"/>
    <col min="7147" max="7147" width="26.42578125" style="1" customWidth="1"/>
    <col min="7148" max="7149" width="16.7109375" style="1" customWidth="1"/>
    <col min="7150" max="7150" width="8.7109375" style="1" customWidth="1"/>
    <col min="7151" max="7175" width="8.42578125" style="1" customWidth="1"/>
    <col min="7176" max="7400" width="9.140625" style="1"/>
    <col min="7401" max="7402" width="10.7109375" style="1" customWidth="1"/>
    <col min="7403" max="7403" width="26.42578125" style="1" customWidth="1"/>
    <col min="7404" max="7405" width="16.7109375" style="1" customWidth="1"/>
    <col min="7406" max="7406" width="8.7109375" style="1" customWidth="1"/>
    <col min="7407" max="7431" width="8.42578125" style="1" customWidth="1"/>
    <col min="7432" max="7656" width="9.140625" style="1"/>
    <col min="7657" max="7658" width="10.7109375" style="1" customWidth="1"/>
    <col min="7659" max="7659" width="26.42578125" style="1" customWidth="1"/>
    <col min="7660" max="7661" width="16.7109375" style="1" customWidth="1"/>
    <col min="7662" max="7662" width="8.7109375" style="1" customWidth="1"/>
    <col min="7663" max="7687" width="8.42578125" style="1" customWidth="1"/>
    <col min="7688" max="7912" width="9.140625" style="1"/>
    <col min="7913" max="7914" width="10.7109375" style="1" customWidth="1"/>
    <col min="7915" max="7915" width="26.42578125" style="1" customWidth="1"/>
    <col min="7916" max="7917" width="16.7109375" style="1" customWidth="1"/>
    <col min="7918" max="7918" width="8.7109375" style="1" customWidth="1"/>
    <col min="7919" max="7943" width="8.42578125" style="1" customWidth="1"/>
    <col min="7944" max="8168" width="9.140625" style="1"/>
    <col min="8169" max="8170" width="10.7109375" style="1" customWidth="1"/>
    <col min="8171" max="8171" width="26.42578125" style="1" customWidth="1"/>
    <col min="8172" max="8173" width="16.7109375" style="1" customWidth="1"/>
    <col min="8174" max="8174" width="8.7109375" style="1" customWidth="1"/>
    <col min="8175" max="8199" width="8.42578125" style="1" customWidth="1"/>
    <col min="8200" max="8424" width="9.140625" style="1"/>
    <col min="8425" max="8426" width="10.7109375" style="1" customWidth="1"/>
    <col min="8427" max="8427" width="26.42578125" style="1" customWidth="1"/>
    <col min="8428" max="8429" width="16.7109375" style="1" customWidth="1"/>
    <col min="8430" max="8430" width="8.7109375" style="1" customWidth="1"/>
    <col min="8431" max="8455" width="8.42578125" style="1" customWidth="1"/>
    <col min="8456" max="8680" width="9.140625" style="1"/>
    <col min="8681" max="8682" width="10.7109375" style="1" customWidth="1"/>
    <col min="8683" max="8683" width="26.42578125" style="1" customWidth="1"/>
    <col min="8684" max="8685" width="16.7109375" style="1" customWidth="1"/>
    <col min="8686" max="8686" width="8.7109375" style="1" customWidth="1"/>
    <col min="8687" max="8711" width="8.42578125" style="1" customWidth="1"/>
    <col min="8712" max="8936" width="9.140625" style="1"/>
    <col min="8937" max="8938" width="10.7109375" style="1" customWidth="1"/>
    <col min="8939" max="8939" width="26.42578125" style="1" customWidth="1"/>
    <col min="8940" max="8941" width="16.7109375" style="1" customWidth="1"/>
    <col min="8942" max="8942" width="8.7109375" style="1" customWidth="1"/>
    <col min="8943" max="8967" width="8.42578125" style="1" customWidth="1"/>
    <col min="8968" max="9192" width="9.140625" style="1"/>
    <col min="9193" max="9194" width="10.7109375" style="1" customWidth="1"/>
    <col min="9195" max="9195" width="26.42578125" style="1" customWidth="1"/>
    <col min="9196" max="9197" width="16.7109375" style="1" customWidth="1"/>
    <col min="9198" max="9198" width="8.7109375" style="1" customWidth="1"/>
    <col min="9199" max="9223" width="8.42578125" style="1" customWidth="1"/>
    <col min="9224" max="9448" width="9.140625" style="1"/>
    <col min="9449" max="9450" width="10.7109375" style="1" customWidth="1"/>
    <col min="9451" max="9451" width="26.42578125" style="1" customWidth="1"/>
    <col min="9452" max="9453" width="16.7109375" style="1" customWidth="1"/>
    <col min="9454" max="9454" width="8.7109375" style="1" customWidth="1"/>
    <col min="9455" max="9479" width="8.42578125" style="1" customWidth="1"/>
    <col min="9480" max="9704" width="9.140625" style="1"/>
    <col min="9705" max="9706" width="10.7109375" style="1" customWidth="1"/>
    <col min="9707" max="9707" width="26.42578125" style="1" customWidth="1"/>
    <col min="9708" max="9709" width="16.7109375" style="1" customWidth="1"/>
    <col min="9710" max="9710" width="8.7109375" style="1" customWidth="1"/>
    <col min="9711" max="9735" width="8.42578125" style="1" customWidth="1"/>
    <col min="9736" max="9960" width="9.140625" style="1"/>
    <col min="9961" max="9962" width="10.7109375" style="1" customWidth="1"/>
    <col min="9963" max="9963" width="26.42578125" style="1" customWidth="1"/>
    <col min="9964" max="9965" width="16.7109375" style="1" customWidth="1"/>
    <col min="9966" max="9966" width="8.7109375" style="1" customWidth="1"/>
    <col min="9967" max="9991" width="8.42578125" style="1" customWidth="1"/>
    <col min="9992" max="10216" width="9.140625" style="1"/>
    <col min="10217" max="10218" width="10.7109375" style="1" customWidth="1"/>
    <col min="10219" max="10219" width="26.42578125" style="1" customWidth="1"/>
    <col min="10220" max="10221" width="16.7109375" style="1" customWidth="1"/>
    <col min="10222" max="10222" width="8.7109375" style="1" customWidth="1"/>
    <col min="10223" max="10247" width="8.42578125" style="1" customWidth="1"/>
    <col min="10248" max="10472" width="9.140625" style="1"/>
    <col min="10473" max="10474" width="10.7109375" style="1" customWidth="1"/>
    <col min="10475" max="10475" width="26.42578125" style="1" customWidth="1"/>
    <col min="10476" max="10477" width="16.7109375" style="1" customWidth="1"/>
    <col min="10478" max="10478" width="8.7109375" style="1" customWidth="1"/>
    <col min="10479" max="10503" width="8.42578125" style="1" customWidth="1"/>
    <col min="10504" max="10728" width="9.140625" style="1"/>
    <col min="10729" max="10730" width="10.7109375" style="1" customWidth="1"/>
    <col min="10731" max="10731" width="26.42578125" style="1" customWidth="1"/>
    <col min="10732" max="10733" width="16.7109375" style="1" customWidth="1"/>
    <col min="10734" max="10734" width="8.7109375" style="1" customWidth="1"/>
    <col min="10735" max="10759" width="8.42578125" style="1" customWidth="1"/>
    <col min="10760" max="10984" width="9.140625" style="1"/>
    <col min="10985" max="10986" width="10.7109375" style="1" customWidth="1"/>
    <col min="10987" max="10987" width="26.42578125" style="1" customWidth="1"/>
    <col min="10988" max="10989" width="16.7109375" style="1" customWidth="1"/>
    <col min="10990" max="10990" width="8.7109375" style="1" customWidth="1"/>
    <col min="10991" max="11015" width="8.42578125" style="1" customWidth="1"/>
    <col min="11016" max="11240" width="9.140625" style="1"/>
    <col min="11241" max="11242" width="10.7109375" style="1" customWidth="1"/>
    <col min="11243" max="11243" width="26.42578125" style="1" customWidth="1"/>
    <col min="11244" max="11245" width="16.7109375" style="1" customWidth="1"/>
    <col min="11246" max="11246" width="8.7109375" style="1" customWidth="1"/>
    <col min="11247" max="11271" width="8.42578125" style="1" customWidth="1"/>
    <col min="11272" max="11496" width="9.140625" style="1"/>
    <col min="11497" max="11498" width="10.7109375" style="1" customWidth="1"/>
    <col min="11499" max="11499" width="26.42578125" style="1" customWidth="1"/>
    <col min="11500" max="11501" width="16.7109375" style="1" customWidth="1"/>
    <col min="11502" max="11502" width="8.7109375" style="1" customWidth="1"/>
    <col min="11503" max="11527" width="8.42578125" style="1" customWidth="1"/>
    <col min="11528" max="11752" width="9.140625" style="1"/>
    <col min="11753" max="11754" width="10.7109375" style="1" customWidth="1"/>
    <col min="11755" max="11755" width="26.42578125" style="1" customWidth="1"/>
    <col min="11756" max="11757" width="16.7109375" style="1" customWidth="1"/>
    <col min="11758" max="11758" width="8.7109375" style="1" customWidth="1"/>
    <col min="11759" max="11783" width="8.42578125" style="1" customWidth="1"/>
    <col min="11784" max="12008" width="9.140625" style="1"/>
    <col min="12009" max="12010" width="10.7109375" style="1" customWidth="1"/>
    <col min="12011" max="12011" width="26.42578125" style="1" customWidth="1"/>
    <col min="12012" max="12013" width="16.7109375" style="1" customWidth="1"/>
    <col min="12014" max="12014" width="8.7109375" style="1" customWidth="1"/>
    <col min="12015" max="12039" width="8.42578125" style="1" customWidth="1"/>
    <col min="12040" max="12264" width="9.140625" style="1"/>
    <col min="12265" max="12266" width="10.7109375" style="1" customWidth="1"/>
    <col min="12267" max="12267" width="26.42578125" style="1" customWidth="1"/>
    <col min="12268" max="12269" width="16.7109375" style="1" customWidth="1"/>
    <col min="12270" max="12270" width="8.7109375" style="1" customWidth="1"/>
    <col min="12271" max="12295" width="8.42578125" style="1" customWidth="1"/>
    <col min="12296" max="12520" width="9.140625" style="1"/>
    <col min="12521" max="12522" width="10.7109375" style="1" customWidth="1"/>
    <col min="12523" max="12523" width="26.42578125" style="1" customWidth="1"/>
    <col min="12524" max="12525" width="16.7109375" style="1" customWidth="1"/>
    <col min="12526" max="12526" width="8.7109375" style="1" customWidth="1"/>
    <col min="12527" max="12551" width="8.42578125" style="1" customWidth="1"/>
    <col min="12552" max="12776" width="9.140625" style="1"/>
    <col min="12777" max="12778" width="10.7109375" style="1" customWidth="1"/>
    <col min="12779" max="12779" width="26.42578125" style="1" customWidth="1"/>
    <col min="12780" max="12781" width="16.7109375" style="1" customWidth="1"/>
    <col min="12782" max="12782" width="8.7109375" style="1" customWidth="1"/>
    <col min="12783" max="12807" width="8.42578125" style="1" customWidth="1"/>
    <col min="12808" max="13032" width="9.140625" style="1"/>
    <col min="13033" max="13034" width="10.7109375" style="1" customWidth="1"/>
    <col min="13035" max="13035" width="26.42578125" style="1" customWidth="1"/>
    <col min="13036" max="13037" width="16.7109375" style="1" customWidth="1"/>
    <col min="13038" max="13038" width="8.7109375" style="1" customWidth="1"/>
    <col min="13039" max="13063" width="8.42578125" style="1" customWidth="1"/>
    <col min="13064" max="13288" width="9.140625" style="1"/>
    <col min="13289" max="13290" width="10.7109375" style="1" customWidth="1"/>
    <col min="13291" max="13291" width="26.42578125" style="1" customWidth="1"/>
    <col min="13292" max="13293" width="16.7109375" style="1" customWidth="1"/>
    <col min="13294" max="13294" width="8.7109375" style="1" customWidth="1"/>
    <col min="13295" max="13319" width="8.42578125" style="1" customWidth="1"/>
    <col min="13320" max="13544" width="9.140625" style="1"/>
    <col min="13545" max="13546" width="10.7109375" style="1" customWidth="1"/>
    <col min="13547" max="13547" width="26.42578125" style="1" customWidth="1"/>
    <col min="13548" max="13549" width="16.7109375" style="1" customWidth="1"/>
    <col min="13550" max="13550" width="8.7109375" style="1" customWidth="1"/>
    <col min="13551" max="13575" width="8.42578125" style="1" customWidth="1"/>
    <col min="13576" max="13800" width="9.140625" style="1"/>
    <col min="13801" max="13802" width="10.7109375" style="1" customWidth="1"/>
    <col min="13803" max="13803" width="26.42578125" style="1" customWidth="1"/>
    <col min="13804" max="13805" width="16.7109375" style="1" customWidth="1"/>
    <col min="13806" max="13806" width="8.7109375" style="1" customWidth="1"/>
    <col min="13807" max="13831" width="8.42578125" style="1" customWidth="1"/>
    <col min="13832" max="14056" width="9.140625" style="1"/>
    <col min="14057" max="14058" width="10.7109375" style="1" customWidth="1"/>
    <col min="14059" max="14059" width="26.42578125" style="1" customWidth="1"/>
    <col min="14060" max="14061" width="16.7109375" style="1" customWidth="1"/>
    <col min="14062" max="14062" width="8.7109375" style="1" customWidth="1"/>
    <col min="14063" max="14087" width="8.42578125" style="1" customWidth="1"/>
    <col min="14088" max="14312" width="9.140625" style="1"/>
    <col min="14313" max="14314" width="10.7109375" style="1" customWidth="1"/>
    <col min="14315" max="14315" width="26.42578125" style="1" customWidth="1"/>
    <col min="14316" max="14317" width="16.7109375" style="1" customWidth="1"/>
    <col min="14318" max="14318" width="8.7109375" style="1" customWidth="1"/>
    <col min="14319" max="14343" width="8.42578125" style="1" customWidth="1"/>
    <col min="14344" max="14568" width="9.140625" style="1"/>
    <col min="14569" max="14570" width="10.7109375" style="1" customWidth="1"/>
    <col min="14571" max="14571" width="26.42578125" style="1" customWidth="1"/>
    <col min="14572" max="14573" width="16.7109375" style="1" customWidth="1"/>
    <col min="14574" max="14574" width="8.7109375" style="1" customWidth="1"/>
    <col min="14575" max="14599" width="8.42578125" style="1" customWidth="1"/>
    <col min="14600" max="14824" width="9.140625" style="1"/>
    <col min="14825" max="14826" width="10.7109375" style="1" customWidth="1"/>
    <col min="14827" max="14827" width="26.42578125" style="1" customWidth="1"/>
    <col min="14828" max="14829" width="16.7109375" style="1" customWidth="1"/>
    <col min="14830" max="14830" width="8.7109375" style="1" customWidth="1"/>
    <col min="14831" max="14855" width="8.42578125" style="1" customWidth="1"/>
    <col min="14856" max="15080" width="9.140625" style="1"/>
    <col min="15081" max="15082" width="10.7109375" style="1" customWidth="1"/>
    <col min="15083" max="15083" width="26.42578125" style="1" customWidth="1"/>
    <col min="15084" max="15085" width="16.7109375" style="1" customWidth="1"/>
    <col min="15086" max="15086" width="8.7109375" style="1" customWidth="1"/>
    <col min="15087" max="15111" width="8.42578125" style="1" customWidth="1"/>
    <col min="15112" max="15336" width="9.140625" style="1"/>
    <col min="15337" max="15338" width="10.7109375" style="1" customWidth="1"/>
    <col min="15339" max="15339" width="26.42578125" style="1" customWidth="1"/>
    <col min="15340" max="15341" width="16.7109375" style="1" customWidth="1"/>
    <col min="15342" max="15342" width="8.7109375" style="1" customWidth="1"/>
    <col min="15343" max="15367" width="8.42578125" style="1" customWidth="1"/>
    <col min="15368" max="15592" width="9.140625" style="1"/>
    <col min="15593" max="15594" width="10.7109375" style="1" customWidth="1"/>
    <col min="15595" max="15595" width="26.42578125" style="1" customWidth="1"/>
    <col min="15596" max="15597" width="16.7109375" style="1" customWidth="1"/>
    <col min="15598" max="15598" width="8.7109375" style="1" customWidth="1"/>
    <col min="15599" max="15623" width="8.42578125" style="1" customWidth="1"/>
    <col min="15624" max="15848" width="9.140625" style="1"/>
    <col min="15849" max="15850" width="10.7109375" style="1" customWidth="1"/>
    <col min="15851" max="15851" width="26.42578125" style="1" customWidth="1"/>
    <col min="15852" max="15853" width="16.7109375" style="1" customWidth="1"/>
    <col min="15854" max="15854" width="8.7109375" style="1" customWidth="1"/>
    <col min="15855" max="15879" width="8.42578125" style="1" customWidth="1"/>
    <col min="15880" max="16104" width="9.140625" style="1"/>
    <col min="16105" max="16106" width="10.7109375" style="1" customWidth="1"/>
    <col min="16107" max="16107" width="26.42578125" style="1" customWidth="1"/>
    <col min="16108" max="16109" width="16.7109375" style="1" customWidth="1"/>
    <col min="16110" max="16110" width="8.7109375" style="1" customWidth="1"/>
    <col min="16111" max="16135" width="8.42578125" style="1" customWidth="1"/>
    <col min="16136" max="16367" width="9.140625" style="1"/>
    <col min="16368" max="16379" width="9.140625" style="1" customWidth="1"/>
    <col min="16380" max="16384" width="9.140625" style="1"/>
  </cols>
  <sheetData>
    <row r="1" spans="2:31" ht="12.75" x14ac:dyDescent="0.2">
      <c r="F1" s="2" t="s">
        <v>0</v>
      </c>
      <c r="G1" s="3"/>
      <c r="H1" s="70">
        <f>'PAVT MARK 1'!H1</f>
        <v>720</v>
      </c>
      <c r="I1" s="70">
        <f>'PAVT MARK 1'!I1</f>
        <v>1300</v>
      </c>
      <c r="J1" s="70">
        <f>'PAVT MARK 1'!J1</f>
        <v>1350</v>
      </c>
      <c r="K1" s="70">
        <f>'PAVT MARK 1'!K1</f>
        <v>1630</v>
      </c>
      <c r="L1" s="70">
        <f>'PAVT MARK 1'!L1</f>
        <v>50100</v>
      </c>
      <c r="M1" s="70">
        <f>'PAVT MARK 1'!M1</f>
        <v>50300</v>
      </c>
      <c r="N1" s="70">
        <f>'PAVT MARK 1'!N1</f>
        <v>50300</v>
      </c>
      <c r="O1" s="70">
        <f>'PAVT MARK 1'!O1</f>
        <v>50300</v>
      </c>
      <c r="P1" s="70">
        <f>'PAVT MARK 1'!P1</f>
        <v>50300</v>
      </c>
      <c r="Q1" s="70">
        <f>'PAVT MARK 1'!Q1</f>
        <v>50400</v>
      </c>
      <c r="R1" s="70">
        <f>'PAVT MARK 1'!R1</f>
        <v>50400</v>
      </c>
      <c r="S1" s="70">
        <f>'PAVT MARK 1'!S1</f>
        <v>12010</v>
      </c>
      <c r="T1" s="70">
        <f>'PAVT MARK 1'!T1</f>
        <v>12110</v>
      </c>
      <c r="U1" s="70">
        <f>'PAVT MARK 1'!U1</f>
        <v>14010</v>
      </c>
      <c r="V1" s="70">
        <f>'PAVT MARK 1'!V1</f>
        <v>14010</v>
      </c>
      <c r="W1" s="70">
        <f>'PAVT MARK 1'!W1</f>
        <v>14110</v>
      </c>
      <c r="X1" s="70">
        <f>'PAVT MARK 1'!X1</f>
        <v>14310</v>
      </c>
      <c r="Y1" s="70">
        <f>'PAVT MARK 1'!Y1</f>
        <v>14410</v>
      </c>
      <c r="Z1" s="70">
        <f>'PAVT MARK 1'!Z1</f>
        <v>10010</v>
      </c>
      <c r="AA1" s="70">
        <f>'PAVT MARK 1'!AA1</f>
        <v>10110</v>
      </c>
      <c r="AB1" s="70">
        <f>'PAVT MARK 1'!AB1</f>
        <v>10130</v>
      </c>
      <c r="AC1" s="70">
        <f>'PAVT MARK 1'!AC1</f>
        <v>20010</v>
      </c>
      <c r="AD1" s="70">
        <f>'PAVT MARK 1'!AD1</f>
        <v>0</v>
      </c>
      <c r="AE1" s="70">
        <f>'PAVT MARK 1'!AE1</f>
        <v>0</v>
      </c>
    </row>
    <row r="2" spans="2:31" x14ac:dyDescent="0.25">
      <c r="H2" s="4"/>
      <c r="I2" s="4"/>
      <c r="J2" s="4"/>
      <c r="U2" s="4"/>
      <c r="V2" s="4"/>
      <c r="W2" s="4"/>
    </row>
    <row r="3" spans="2:31" x14ac:dyDescent="0.25">
      <c r="H3" s="4"/>
      <c r="I3" s="4"/>
      <c r="J3" s="4"/>
      <c r="U3" s="4"/>
      <c r="V3" s="4"/>
      <c r="W3" s="4"/>
    </row>
    <row r="4" spans="2:31" ht="12.75" customHeight="1" x14ac:dyDescent="0.2">
      <c r="B4" s="342"/>
      <c r="C4" s="337"/>
      <c r="D4" s="342"/>
      <c r="E4" s="5"/>
      <c r="F4" s="6"/>
      <c r="G4" s="337"/>
      <c r="H4" s="7">
        <f>'PAVT MARK 1'!H4</f>
        <v>644</v>
      </c>
      <c r="I4" s="7">
        <f>'PAVT MARK 1'!I4</f>
        <v>644</v>
      </c>
      <c r="J4" s="7">
        <f>'PAVT MARK 1'!J4</f>
        <v>644</v>
      </c>
      <c r="K4" s="7">
        <f>'PAVT MARK 1'!K4</f>
        <v>644</v>
      </c>
      <c r="L4" s="7">
        <f>'PAVT MARK 1'!L4</f>
        <v>644</v>
      </c>
      <c r="M4" s="7">
        <f>'PAVT MARK 1'!M4</f>
        <v>644</v>
      </c>
      <c r="N4" s="7">
        <f>'PAVT MARK 1'!N4</f>
        <v>644</v>
      </c>
      <c r="O4" s="7">
        <f>'PAVT MARK 1'!O4</f>
        <v>644</v>
      </c>
      <c r="P4" s="7">
        <f>'PAVT MARK 1'!P4</f>
        <v>644</v>
      </c>
      <c r="Q4" s="7">
        <f>'PAVT MARK 1'!Q4</f>
        <v>644</v>
      </c>
      <c r="R4" s="7">
        <f>'PAVT MARK 1'!R4</f>
        <v>644</v>
      </c>
      <c r="S4" s="7">
        <f>'PAVT MARK 1'!S4</f>
        <v>807</v>
      </c>
      <c r="T4" s="7">
        <f>'PAVT MARK 1'!T4</f>
        <v>807</v>
      </c>
      <c r="U4" s="7">
        <f>'PAVT MARK 1'!U4</f>
        <v>807</v>
      </c>
      <c r="V4" s="7">
        <f>'PAVT MARK 1'!V4</f>
        <v>807</v>
      </c>
      <c r="W4" s="7">
        <f>'PAVT MARK 1'!W4</f>
        <v>807</v>
      </c>
      <c r="X4" s="7">
        <f>'PAVT MARK 1'!X4</f>
        <v>807</v>
      </c>
      <c r="Y4" s="7">
        <f>'PAVT MARK 1'!Y4</f>
        <v>807</v>
      </c>
      <c r="Z4" s="7">
        <f>'PAVT MARK 1'!Z4</f>
        <v>850</v>
      </c>
      <c r="AA4" s="7">
        <f>'PAVT MARK 1'!AA4</f>
        <v>850</v>
      </c>
      <c r="AB4" s="7">
        <f>'PAVT MARK 1'!AB4</f>
        <v>850</v>
      </c>
      <c r="AC4" s="7">
        <f>'PAVT MARK 1'!AC4</f>
        <v>850</v>
      </c>
      <c r="AD4" s="7">
        <f>'PAVT MARK 1'!AD4</f>
        <v>0</v>
      </c>
      <c r="AE4" s="7">
        <f>'PAVT MARK 1'!AE4</f>
        <v>0</v>
      </c>
    </row>
    <row r="5" spans="2:31" ht="12.75" customHeight="1" x14ac:dyDescent="0.2">
      <c r="B5" s="319"/>
      <c r="C5" s="338"/>
      <c r="D5" s="332"/>
      <c r="E5" s="339" t="s">
        <v>1</v>
      </c>
      <c r="F5" s="340"/>
      <c r="G5" s="338"/>
      <c r="H5" s="324" t="str">
        <f>'PAVT MARK 1'!H5:H14</f>
        <v>CHEVRON MARKING</v>
      </c>
      <c r="I5" s="324" t="str">
        <f>'PAVT MARK 1'!I5:I14</f>
        <v>LANE ARROW</v>
      </c>
      <c r="J5" s="324" t="str">
        <f>'PAVT MARK 1'!J5:J14</f>
        <v>LANE REDUCTION ARROW</v>
      </c>
      <c r="K5" s="324" t="str">
        <f>'PAVT MARK 1'!K5:K14</f>
        <v>BIKE LANE SYMBOL MARKING</v>
      </c>
      <c r="L5" s="324" t="str">
        <f>'PAVT MARK 1'!L5:L14</f>
        <v>PAVEMENT MARKING, MISC.: BIKE DETECTOR MARKING</v>
      </c>
      <c r="M5" s="324" t="str">
        <f>'PAVT MARK 1'!M5:M14</f>
        <v>PAVEMENT MARKING, MISC.: BIKE LANE DOTTED LINE, 5"</v>
      </c>
      <c r="N5" s="324" t="str">
        <f>'PAVT MARK 1'!N5:N14</f>
        <v>PAVEMENT MARKING, MISC.: CHANNELIZING LINE, 10"</v>
      </c>
      <c r="O5" s="324" t="str">
        <f>'PAVT MARK 1'!O5:O14</f>
        <v>PAVEMENT MARKING, MISC.: STOP LINE, 20"</v>
      </c>
      <c r="P5" s="324" t="str">
        <f>'PAVT MARK 1'!P5:P14</f>
        <v>PAVEMENT MARKING, MISC.: TRANSVERSE / DIAGONAL LINE, 20"</v>
      </c>
      <c r="Q5" s="324" t="str">
        <f>'PAVT MARK 1'!Q5:Q14</f>
        <v>PAVEMENT MARKING, MISC.: EDGE LINE, 5"</v>
      </c>
      <c r="R5" s="324" t="str">
        <f>'PAVT MARK 1'!R5:R14</f>
        <v>PAVEMENT MARKING, MISC.: LANE LINE, 5"</v>
      </c>
      <c r="S5" s="324" t="str">
        <f>'PAVT MARK 1'!S5:S14</f>
        <v>WET REFLECTIVE EPOXY PAVEMENT MARKING, EDGE LINE, 6" (WHITE)</v>
      </c>
      <c r="T5" s="324" t="str">
        <f>'PAVT MARK 1'!T5:T14</f>
        <v>WET REFLECTIVE EPOXY PAVEMENT MARKING, LANE LINE, 6"</v>
      </c>
      <c r="U5" s="324" t="str">
        <f>'PAVT MARK 1'!U5:U14</f>
        <v>WET REFLECTIVE THERMOPLASTIC PAVEMENT MARKING, EDGE LINE, 6" (YELLOW)</v>
      </c>
      <c r="V5" s="324" t="str">
        <f>'PAVT MARK 1'!V5:V14</f>
        <v>WET REFLECTIVE THERMOPLASTIC PAVEMENT MARKING, EDGE LINE, 6" (WHITE)</v>
      </c>
      <c r="W5" s="324" t="str">
        <f>'PAVT MARK 1'!W5:W14</f>
        <v>WET REFLECTIVE THERMOPLASTIC PAVEMENT MARKING, LANE LINE, 6"</v>
      </c>
      <c r="X5" s="324" t="str">
        <f>'PAVT MARK 1'!X5:X14</f>
        <v>WET REFLECTIVE THERMOPLASTIC PAVEMENT MARKING, CHANNELIZING LINE, 12"</v>
      </c>
      <c r="Y5" s="324" t="str">
        <f>'PAVT MARK 1'!Y5:Y14</f>
        <v>WET REFLECTIVE THERMOPLASTIC PAVEMENT MARKING, DOTTED LINE, 6"</v>
      </c>
      <c r="Z5" s="324" t="str">
        <f>'PAVT MARK 1'!Z5:Z14</f>
        <v>GROOVING FOR 6" RECESSED PAVEMENT MARKING, (ASPHALT)</v>
      </c>
      <c r="AA5" s="324" t="str">
        <f>'PAVT MARK 1'!AA5:AA14</f>
        <v>GROOVING FOR 6" RECESSED PAVEMENT MARKING, (ASPHALT)</v>
      </c>
      <c r="AB5" s="324" t="str">
        <f>'PAVT MARK 1'!AB5:AB14</f>
        <v>GROOVING FOR 12" RECESSED PAVEMENT MARKING, (ASPHALT)</v>
      </c>
      <c r="AC5" s="324" t="str">
        <f>'PAVT MARK 1'!AC5:AC14</f>
        <v>GROOVING FOR 6" RECESSED PAVEMENT MARKING, (CONCRETE)</v>
      </c>
      <c r="AD5" s="324">
        <f>'PAVT MARK 1'!AD5:AD14</f>
        <v>0</v>
      </c>
      <c r="AE5" s="324">
        <f>'PAVT MARK 1'!AE5:AE14</f>
        <v>0</v>
      </c>
    </row>
    <row r="6" spans="2:31" ht="12.75" customHeight="1" x14ac:dyDescent="0.2">
      <c r="B6" s="319"/>
      <c r="C6" s="338"/>
      <c r="D6" s="332"/>
      <c r="E6" s="339"/>
      <c r="F6" s="340"/>
      <c r="G6" s="338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</row>
    <row r="7" spans="2:31" ht="12.75" customHeight="1" x14ac:dyDescent="0.2">
      <c r="B7" s="319"/>
      <c r="C7" s="338"/>
      <c r="D7" s="332"/>
      <c r="E7" s="339"/>
      <c r="F7" s="340"/>
      <c r="G7" s="338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</row>
    <row r="8" spans="2:31" ht="12.75" customHeight="1" x14ac:dyDescent="0.2">
      <c r="B8" s="319"/>
      <c r="C8" s="338"/>
      <c r="D8" s="332"/>
      <c r="E8" s="339"/>
      <c r="F8" s="340"/>
      <c r="G8" s="338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</row>
    <row r="9" spans="2:31" ht="12.75" customHeight="1" x14ac:dyDescent="0.2">
      <c r="B9" s="129" t="s">
        <v>2</v>
      </c>
      <c r="C9" s="138" t="s">
        <v>3</v>
      </c>
      <c r="D9" s="319" t="s">
        <v>4</v>
      </c>
      <c r="E9" s="339"/>
      <c r="F9" s="340"/>
      <c r="G9" s="319" t="s">
        <v>5</v>
      </c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  <c r="AB9" s="325"/>
      <c r="AC9" s="325"/>
      <c r="AD9" s="325"/>
      <c r="AE9" s="325"/>
    </row>
    <row r="10" spans="2:31" ht="12.75" customHeight="1" x14ac:dyDescent="0.2">
      <c r="B10" s="129" t="s">
        <v>6</v>
      </c>
      <c r="C10" s="138" t="s">
        <v>6</v>
      </c>
      <c r="D10" s="319"/>
      <c r="E10" s="339"/>
      <c r="F10" s="340"/>
      <c r="G10" s="319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</row>
    <row r="11" spans="2:31" ht="12.75" customHeight="1" x14ac:dyDescent="0.2">
      <c r="B11" s="319"/>
      <c r="C11" s="338"/>
      <c r="D11" s="129"/>
      <c r="E11" s="339"/>
      <c r="F11" s="340"/>
      <c r="G11" s="338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</row>
    <row r="12" spans="2:31" ht="12.75" customHeight="1" x14ac:dyDescent="0.2">
      <c r="B12" s="319"/>
      <c r="C12" s="338"/>
      <c r="D12" s="129"/>
      <c r="E12" s="339"/>
      <c r="F12" s="340"/>
      <c r="G12" s="338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</row>
    <row r="13" spans="2:31" ht="12.75" customHeight="1" x14ac:dyDescent="0.2">
      <c r="B13" s="319"/>
      <c r="C13" s="338"/>
      <c r="D13" s="129"/>
      <c r="E13" s="339"/>
      <c r="F13" s="340"/>
      <c r="G13" s="338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</row>
    <row r="14" spans="2:31" ht="12.75" customHeight="1" thickBot="1" x14ac:dyDescent="0.25">
      <c r="B14" s="319"/>
      <c r="C14" s="338"/>
      <c r="D14" s="129"/>
      <c r="E14" s="339"/>
      <c r="F14" s="340"/>
      <c r="G14" s="338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</row>
    <row r="15" spans="2:31" ht="12.75" customHeight="1" thickBot="1" x14ac:dyDescent="0.25">
      <c r="B15" s="320"/>
      <c r="C15" s="341"/>
      <c r="D15" s="128" t="s">
        <v>7</v>
      </c>
      <c r="E15" s="9" t="s">
        <v>8</v>
      </c>
      <c r="F15" s="9" t="s">
        <v>9</v>
      </c>
      <c r="G15" s="341"/>
      <c r="H15" s="10" t="str">
        <f>'PAVT MARK 1'!H15</f>
        <v>FT</v>
      </c>
      <c r="I15" s="10" t="str">
        <f>'PAVT MARK 1'!I15</f>
        <v>EACH</v>
      </c>
      <c r="J15" s="10" t="str">
        <f>'PAVT MARK 1'!J15</f>
        <v>EACH</v>
      </c>
      <c r="K15" s="10" t="str">
        <f>'PAVT MARK 1'!K15</f>
        <v>EACH</v>
      </c>
      <c r="L15" s="10" t="str">
        <f>'PAVT MARK 1'!L15</f>
        <v>EACH</v>
      </c>
      <c r="M15" s="10" t="str">
        <f>'PAVT MARK 1'!M15</f>
        <v>FT</v>
      </c>
      <c r="N15" s="10" t="str">
        <f>'PAVT MARK 1'!N15</f>
        <v>FT</v>
      </c>
      <c r="O15" s="10" t="str">
        <f>'PAVT MARK 1'!O15</f>
        <v>FT</v>
      </c>
      <c r="P15" s="10" t="str">
        <f>'PAVT MARK 1'!P15</f>
        <v>FT</v>
      </c>
      <c r="Q15" s="10" t="str">
        <f>'PAVT MARK 1'!Q15</f>
        <v>FT</v>
      </c>
      <c r="R15" s="10" t="str">
        <f>'PAVT MARK 1'!R15</f>
        <v>FT</v>
      </c>
      <c r="S15" s="10" t="str">
        <f>'PAVT MARK 1'!S15</f>
        <v>FT</v>
      </c>
      <c r="T15" s="10" t="str">
        <f>'PAVT MARK 1'!T15</f>
        <v>FT</v>
      </c>
      <c r="U15" s="10" t="str">
        <f>'PAVT MARK 1'!U15</f>
        <v>FT</v>
      </c>
      <c r="V15" s="10" t="str">
        <f>'PAVT MARK 1'!V15</f>
        <v>FT</v>
      </c>
      <c r="W15" s="10" t="str">
        <f>'PAVT MARK 1'!W15</f>
        <v>FT</v>
      </c>
      <c r="X15" s="10" t="str">
        <f>'PAVT MARK 1'!X15</f>
        <v>FT</v>
      </c>
      <c r="Y15" s="10" t="str">
        <f>'PAVT MARK 1'!Y15</f>
        <v>FT</v>
      </c>
      <c r="Z15" s="10" t="str">
        <f>'PAVT MARK 1'!Z15</f>
        <v>FT</v>
      </c>
      <c r="AA15" s="10" t="str">
        <f>'PAVT MARK 1'!AA15</f>
        <v>FT</v>
      </c>
      <c r="AB15" s="10" t="str">
        <f>'PAVT MARK 1'!AB15</f>
        <v>FT</v>
      </c>
      <c r="AC15" s="10" t="str">
        <f>'PAVT MARK 1'!AC15</f>
        <v>FT</v>
      </c>
      <c r="AD15" s="10">
        <f>'PAVT MARK 1'!AD15</f>
        <v>0</v>
      </c>
      <c r="AE15" s="10">
        <f>'PAVT MARK 1'!AE15</f>
        <v>0</v>
      </c>
    </row>
    <row r="16" spans="2:31" ht="12.75" customHeight="1" x14ac:dyDescent="0.2">
      <c r="B16" s="13"/>
      <c r="C16" s="14"/>
      <c r="D16" s="15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44"/>
      <c r="U16" s="13"/>
      <c r="V16" s="13"/>
      <c r="W16" s="13"/>
      <c r="X16" s="13"/>
      <c r="Y16" s="13"/>
      <c r="Z16" s="13">
        <f>SUM(U16:W16)</f>
        <v>0</v>
      </c>
      <c r="AA16" s="13">
        <f>Y16</f>
        <v>0</v>
      </c>
      <c r="AB16" s="13">
        <f>X16</f>
        <v>0</v>
      </c>
      <c r="AC16" s="13">
        <f>SUM(S16:T16)</f>
        <v>0</v>
      </c>
      <c r="AD16" s="13"/>
      <c r="AE16" s="13"/>
    </row>
    <row r="17" spans="2:31" ht="12.75" customHeight="1" x14ac:dyDescent="0.2">
      <c r="B17" s="92">
        <f>'[1]CADD Sheets'!$A$2328</f>
        <v>423</v>
      </c>
      <c r="C17" s="93" t="s">
        <v>191</v>
      </c>
      <c r="D17" s="95" t="s">
        <v>130</v>
      </c>
      <c r="E17" s="94">
        <v>20200</v>
      </c>
      <c r="F17" s="94">
        <v>21300</v>
      </c>
      <c r="G17" s="92" t="s">
        <v>27</v>
      </c>
      <c r="H17" s="92"/>
      <c r="I17" s="92"/>
      <c r="J17" s="92"/>
      <c r="K17" s="92"/>
      <c r="L17" s="92"/>
      <c r="M17" s="92"/>
      <c r="N17" s="92"/>
      <c r="O17" s="92"/>
      <c r="P17" s="92"/>
      <c r="Q17" s="92"/>
      <c r="R17" s="92"/>
      <c r="S17" s="92"/>
      <c r="T17" s="69"/>
      <c r="U17" s="92">
        <f>F17-E17</f>
        <v>1100</v>
      </c>
      <c r="V17" s="92"/>
      <c r="W17" s="92"/>
      <c r="X17" s="92"/>
      <c r="Y17" s="92"/>
      <c r="Z17" s="40">
        <f>SUM(U17:W17)</f>
        <v>1100</v>
      </c>
      <c r="AA17" s="40">
        <f>Y17</f>
        <v>0</v>
      </c>
      <c r="AB17" s="40">
        <f>X17</f>
        <v>0</v>
      </c>
      <c r="AC17" s="40">
        <f>SUM(S17:T17)</f>
        <v>0</v>
      </c>
      <c r="AD17" s="40"/>
      <c r="AE17" s="40"/>
    </row>
    <row r="18" spans="2:31" ht="12.75" customHeight="1" x14ac:dyDescent="0.2">
      <c r="B18" s="92">
        <f>'[1]CADD Sheets'!$A$2328</f>
        <v>423</v>
      </c>
      <c r="C18" s="93" t="s">
        <v>187</v>
      </c>
      <c r="D18" s="95" t="s">
        <v>130</v>
      </c>
      <c r="E18" s="94">
        <v>20200</v>
      </c>
      <c r="F18" s="94">
        <v>21300</v>
      </c>
      <c r="G18" s="92" t="s">
        <v>30</v>
      </c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92"/>
      <c r="S18" s="92"/>
      <c r="T18" s="69"/>
      <c r="U18" s="92"/>
      <c r="V18" s="92">
        <f>F18-E18</f>
        <v>1100</v>
      </c>
      <c r="W18" s="92"/>
      <c r="X18" s="92"/>
      <c r="Y18" s="92"/>
      <c r="Z18" s="40">
        <f t="shared" ref="Z18:Z73" si="0">SUM(U18:W18)</f>
        <v>1100</v>
      </c>
      <c r="AA18" s="40">
        <f t="shared" ref="AA18:AA73" si="1">Y18</f>
        <v>0</v>
      </c>
      <c r="AB18" s="40">
        <f t="shared" ref="AB18:AB73" si="2">X18</f>
        <v>0</v>
      </c>
      <c r="AC18" s="40">
        <f t="shared" ref="AC18:AC73" si="3">SUM(S18:T18)</f>
        <v>0</v>
      </c>
      <c r="AD18" s="40"/>
      <c r="AE18" s="40"/>
    </row>
    <row r="19" spans="2:31" ht="12.75" customHeight="1" x14ac:dyDescent="0.2">
      <c r="B19" s="92">
        <f>'[1]CADD Sheets'!$A$2328</f>
        <v>423</v>
      </c>
      <c r="C19" s="93" t="s">
        <v>188</v>
      </c>
      <c r="D19" s="95" t="s">
        <v>130</v>
      </c>
      <c r="E19" s="94">
        <v>20200</v>
      </c>
      <c r="F19" s="94">
        <v>21300</v>
      </c>
      <c r="G19" s="92" t="s">
        <v>32</v>
      </c>
      <c r="H19" s="92"/>
      <c r="I19" s="92"/>
      <c r="J19" s="92"/>
      <c r="K19" s="92"/>
      <c r="L19" s="92"/>
      <c r="M19" s="92"/>
      <c r="N19" s="92"/>
      <c r="O19" s="92"/>
      <c r="P19" s="92"/>
      <c r="Q19" s="92"/>
      <c r="R19" s="92"/>
      <c r="S19" s="92"/>
      <c r="T19" s="69"/>
      <c r="U19" s="92"/>
      <c r="V19" s="92"/>
      <c r="W19" s="40">
        <f>F19-E19</f>
        <v>1100</v>
      </c>
      <c r="X19" s="92"/>
      <c r="Y19" s="92"/>
      <c r="Z19" s="40">
        <f t="shared" si="0"/>
        <v>1100</v>
      </c>
      <c r="AA19" s="40">
        <f t="shared" si="1"/>
        <v>0</v>
      </c>
      <c r="AB19" s="40">
        <f t="shared" si="2"/>
        <v>0</v>
      </c>
      <c r="AC19" s="40">
        <f t="shared" si="3"/>
        <v>0</v>
      </c>
      <c r="AD19" s="40"/>
      <c r="AE19" s="40"/>
    </row>
    <row r="20" spans="2:31" ht="12.75" customHeight="1" x14ac:dyDescent="0.2">
      <c r="B20" s="92">
        <f>'[1]CADD Sheets'!$A$2328</f>
        <v>423</v>
      </c>
      <c r="C20" s="93" t="s">
        <v>188</v>
      </c>
      <c r="D20" s="95" t="s">
        <v>130</v>
      </c>
      <c r="E20" s="94">
        <v>20200</v>
      </c>
      <c r="F20" s="94">
        <v>21300</v>
      </c>
      <c r="G20" s="92" t="s">
        <v>30</v>
      </c>
      <c r="H20" s="92"/>
      <c r="I20" s="92"/>
      <c r="J20" s="92"/>
      <c r="K20" s="92"/>
      <c r="L20" s="92"/>
      <c r="M20" s="92"/>
      <c r="N20" s="92"/>
      <c r="O20" s="92"/>
      <c r="P20" s="92"/>
      <c r="Q20" s="92"/>
      <c r="R20" s="92"/>
      <c r="S20" s="92"/>
      <c r="T20" s="69"/>
      <c r="U20" s="92"/>
      <c r="V20" s="92"/>
      <c r="W20" s="40">
        <f>F20-E20</f>
        <v>1100</v>
      </c>
      <c r="X20" s="92"/>
      <c r="Y20" s="92"/>
      <c r="Z20" s="40">
        <f t="shared" si="0"/>
        <v>1100</v>
      </c>
      <c r="AA20" s="40">
        <f t="shared" si="1"/>
        <v>0</v>
      </c>
      <c r="AB20" s="40">
        <f t="shared" si="2"/>
        <v>0</v>
      </c>
      <c r="AC20" s="40">
        <f t="shared" si="3"/>
        <v>0</v>
      </c>
      <c r="AD20" s="40"/>
      <c r="AE20" s="40"/>
    </row>
    <row r="21" spans="2:31" ht="12.75" customHeight="1" x14ac:dyDescent="0.2">
      <c r="B21" s="92">
        <f>'[1]CADD Sheets'!$A$2328</f>
        <v>423</v>
      </c>
      <c r="C21" s="93" t="s">
        <v>190</v>
      </c>
      <c r="D21" s="95" t="s">
        <v>130</v>
      </c>
      <c r="E21" s="94">
        <v>20200</v>
      </c>
      <c r="F21" s="94">
        <v>21300</v>
      </c>
      <c r="G21" s="92" t="s">
        <v>30</v>
      </c>
      <c r="H21" s="92"/>
      <c r="I21" s="92"/>
      <c r="J21" s="92"/>
      <c r="K21" s="92"/>
      <c r="L21" s="92"/>
      <c r="M21" s="92"/>
      <c r="N21" s="92"/>
      <c r="O21" s="92"/>
      <c r="P21" s="92"/>
      <c r="Q21" s="92"/>
      <c r="R21" s="92"/>
      <c r="S21" s="92"/>
      <c r="T21" s="43"/>
      <c r="U21" s="92"/>
      <c r="V21" s="92"/>
      <c r="W21" s="40"/>
      <c r="X21" s="92"/>
      <c r="Y21" s="92">
        <f>F21-E21</f>
        <v>1100</v>
      </c>
      <c r="Z21" s="40">
        <f t="shared" si="0"/>
        <v>0</v>
      </c>
      <c r="AA21" s="40">
        <f t="shared" si="1"/>
        <v>1100</v>
      </c>
      <c r="AB21" s="40">
        <f t="shared" si="2"/>
        <v>0</v>
      </c>
      <c r="AC21" s="40">
        <f t="shared" si="3"/>
        <v>0</v>
      </c>
      <c r="AD21" s="40"/>
      <c r="AE21" s="40"/>
    </row>
    <row r="22" spans="2:31" ht="12.75" customHeight="1" x14ac:dyDescent="0.2">
      <c r="B22" s="92">
        <f>'[1]CADD Sheets'!$A$2328</f>
        <v>423</v>
      </c>
      <c r="C22" s="93" t="s">
        <v>190</v>
      </c>
      <c r="D22" s="95" t="s">
        <v>130</v>
      </c>
      <c r="E22" s="94">
        <v>20860</v>
      </c>
      <c r="F22" s="94">
        <v>21300</v>
      </c>
      <c r="G22" s="92" t="s">
        <v>30</v>
      </c>
      <c r="H22" s="92"/>
      <c r="I22" s="92"/>
      <c r="J22" s="92"/>
      <c r="K22" s="92"/>
      <c r="L22" s="92"/>
      <c r="M22" s="92"/>
      <c r="N22" s="92"/>
      <c r="O22" s="92"/>
      <c r="P22" s="92"/>
      <c r="Q22" s="92"/>
      <c r="R22" s="92"/>
      <c r="S22" s="92"/>
      <c r="T22" s="43"/>
      <c r="U22" s="92"/>
      <c r="V22" s="92"/>
      <c r="W22" s="40"/>
      <c r="X22" s="92"/>
      <c r="Y22" s="92">
        <f>F22-E22</f>
        <v>440</v>
      </c>
      <c r="Z22" s="40">
        <f t="shared" si="0"/>
        <v>0</v>
      </c>
      <c r="AA22" s="40">
        <f t="shared" si="1"/>
        <v>440</v>
      </c>
      <c r="AB22" s="40">
        <f t="shared" si="2"/>
        <v>0</v>
      </c>
      <c r="AC22" s="40">
        <f t="shared" si="3"/>
        <v>0</v>
      </c>
      <c r="AD22" s="40"/>
      <c r="AE22" s="40"/>
    </row>
    <row r="23" spans="2:31" ht="12.75" customHeight="1" x14ac:dyDescent="0.2">
      <c r="B23" s="92">
        <f>'[1]CADD Sheets'!$A$2328</f>
        <v>423</v>
      </c>
      <c r="C23" s="92" t="s">
        <v>192</v>
      </c>
      <c r="D23" s="95" t="s">
        <v>130</v>
      </c>
      <c r="E23" s="94">
        <v>20211</v>
      </c>
      <c r="F23" s="94"/>
      <c r="G23" s="92" t="s">
        <v>27</v>
      </c>
      <c r="H23" s="92"/>
      <c r="I23" s="92"/>
      <c r="J23" s="92">
        <v>1</v>
      </c>
      <c r="K23" s="92"/>
      <c r="L23" s="92"/>
      <c r="M23" s="92"/>
      <c r="N23" s="92"/>
      <c r="O23" s="92"/>
      <c r="P23" s="92"/>
      <c r="Q23" s="92"/>
      <c r="R23" s="92"/>
      <c r="S23" s="92"/>
      <c r="T23" s="43"/>
      <c r="U23" s="92"/>
      <c r="V23" s="92"/>
      <c r="W23" s="92"/>
      <c r="X23" s="92"/>
      <c r="Y23" s="92"/>
      <c r="Z23" s="40">
        <f t="shared" si="0"/>
        <v>0</v>
      </c>
      <c r="AA23" s="40">
        <f t="shared" si="1"/>
        <v>0</v>
      </c>
      <c r="AB23" s="40">
        <f t="shared" si="2"/>
        <v>0</v>
      </c>
      <c r="AC23" s="40">
        <f t="shared" si="3"/>
        <v>0</v>
      </c>
      <c r="AD23" s="40"/>
      <c r="AE23" s="40"/>
    </row>
    <row r="24" spans="2:31" ht="12.75" customHeight="1" x14ac:dyDescent="0.2">
      <c r="B24" s="92">
        <f>'[1]CADD Sheets'!$A$2328</f>
        <v>423</v>
      </c>
      <c r="C24" s="92" t="s">
        <v>191</v>
      </c>
      <c r="D24" s="95" t="s">
        <v>132</v>
      </c>
      <c r="E24" s="94">
        <v>320199</v>
      </c>
      <c r="F24" s="94">
        <v>321303</v>
      </c>
      <c r="G24" s="92" t="s">
        <v>30</v>
      </c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92"/>
      <c r="T24" s="43"/>
      <c r="U24" s="92">
        <f>F24-E24</f>
        <v>1104</v>
      </c>
      <c r="V24" s="92"/>
      <c r="W24" s="92"/>
      <c r="X24" s="92"/>
      <c r="Y24" s="92"/>
      <c r="Z24" s="40">
        <f t="shared" si="0"/>
        <v>1104</v>
      </c>
      <c r="AA24" s="40">
        <f t="shared" si="1"/>
        <v>0</v>
      </c>
      <c r="AB24" s="40">
        <f t="shared" si="2"/>
        <v>0</v>
      </c>
      <c r="AC24" s="40">
        <f t="shared" si="3"/>
        <v>0</v>
      </c>
      <c r="AD24" s="40"/>
      <c r="AE24" s="40"/>
    </row>
    <row r="25" spans="2:31" ht="12.75" customHeight="1" x14ac:dyDescent="0.2">
      <c r="B25" s="92">
        <f>'[1]CADD Sheets'!$A$2328</f>
        <v>423</v>
      </c>
      <c r="C25" s="93" t="s">
        <v>187</v>
      </c>
      <c r="D25" s="95" t="s">
        <v>132</v>
      </c>
      <c r="E25" s="94">
        <v>320199</v>
      </c>
      <c r="F25" s="94">
        <v>321303</v>
      </c>
      <c r="G25" s="92" t="s">
        <v>27</v>
      </c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43"/>
      <c r="U25" s="92"/>
      <c r="V25" s="92">
        <f>F25-E25</f>
        <v>1104</v>
      </c>
      <c r="W25" s="92"/>
      <c r="X25" s="92"/>
      <c r="Y25" s="92"/>
      <c r="Z25" s="40">
        <f t="shared" si="0"/>
        <v>1104</v>
      </c>
      <c r="AA25" s="40">
        <f t="shared" si="1"/>
        <v>0</v>
      </c>
      <c r="AB25" s="40">
        <f t="shared" si="2"/>
        <v>0</v>
      </c>
      <c r="AC25" s="40">
        <f t="shared" si="3"/>
        <v>0</v>
      </c>
      <c r="AD25" s="40"/>
      <c r="AE25" s="40"/>
    </row>
    <row r="26" spans="2:31" ht="12.75" customHeight="1" x14ac:dyDescent="0.2">
      <c r="B26" s="92">
        <f>'[1]CADD Sheets'!$A$2328</f>
        <v>423</v>
      </c>
      <c r="C26" s="93" t="s">
        <v>188</v>
      </c>
      <c r="D26" s="95" t="s">
        <v>132</v>
      </c>
      <c r="E26" s="94">
        <v>320600</v>
      </c>
      <c r="F26" s="94">
        <v>321303</v>
      </c>
      <c r="G26" s="92" t="s">
        <v>30</v>
      </c>
      <c r="H26" s="92"/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43"/>
      <c r="U26" s="92"/>
      <c r="V26" s="92"/>
      <c r="W26" s="92">
        <f>F26-E26</f>
        <v>703</v>
      </c>
      <c r="X26" s="92"/>
      <c r="Y26" s="92"/>
      <c r="Z26" s="40">
        <f t="shared" si="0"/>
        <v>703</v>
      </c>
      <c r="AA26" s="40">
        <f t="shared" si="1"/>
        <v>0</v>
      </c>
      <c r="AB26" s="40">
        <f t="shared" si="2"/>
        <v>0</v>
      </c>
      <c r="AC26" s="40">
        <f t="shared" si="3"/>
        <v>0</v>
      </c>
      <c r="AD26" s="40"/>
      <c r="AE26" s="40"/>
    </row>
    <row r="27" spans="2:31" ht="12.75" customHeight="1" x14ac:dyDescent="0.2">
      <c r="B27" s="92">
        <f>'[1]CADD Sheets'!$A$2328</f>
        <v>423</v>
      </c>
      <c r="C27" s="93" t="s">
        <v>190</v>
      </c>
      <c r="D27" s="95" t="s">
        <v>132</v>
      </c>
      <c r="E27" s="17">
        <v>320199</v>
      </c>
      <c r="F27" s="94">
        <v>320600</v>
      </c>
      <c r="G27" s="92" t="s">
        <v>30</v>
      </c>
      <c r="H27" s="92"/>
      <c r="I27" s="92"/>
      <c r="J27" s="92"/>
      <c r="K27" s="92"/>
      <c r="L27" s="92"/>
      <c r="M27" s="92"/>
      <c r="N27" s="92"/>
      <c r="O27" s="92"/>
      <c r="P27" s="92"/>
      <c r="Q27" s="92"/>
      <c r="R27" s="92"/>
      <c r="S27" s="92"/>
      <c r="T27" s="43"/>
      <c r="U27" s="92"/>
      <c r="V27" s="92"/>
      <c r="W27" s="92"/>
      <c r="X27" s="92"/>
      <c r="Y27" s="92">
        <f>F27-E27</f>
        <v>401</v>
      </c>
      <c r="Z27" s="40">
        <f t="shared" si="0"/>
        <v>0</v>
      </c>
      <c r="AA27" s="40">
        <f t="shared" si="1"/>
        <v>401</v>
      </c>
      <c r="AB27" s="40">
        <f t="shared" si="2"/>
        <v>0</v>
      </c>
      <c r="AC27" s="40">
        <f t="shared" si="3"/>
        <v>0</v>
      </c>
      <c r="AD27" s="40"/>
      <c r="AE27" s="40"/>
    </row>
    <row r="28" spans="2:31" ht="12.75" customHeight="1" x14ac:dyDescent="0.2">
      <c r="B28" s="92">
        <f>'[1]CADD Sheets'!$A$2328</f>
        <v>423</v>
      </c>
      <c r="C28" s="93" t="s">
        <v>188</v>
      </c>
      <c r="D28" s="95" t="s">
        <v>132</v>
      </c>
      <c r="E28" s="94">
        <v>320199</v>
      </c>
      <c r="F28" s="94">
        <v>321303</v>
      </c>
      <c r="G28" s="92" t="s">
        <v>32</v>
      </c>
      <c r="H28" s="92"/>
      <c r="I28" s="92"/>
      <c r="J28" s="92"/>
      <c r="K28" s="92"/>
      <c r="L28" s="92"/>
      <c r="M28" s="92"/>
      <c r="N28" s="92"/>
      <c r="O28" s="92"/>
      <c r="P28" s="92"/>
      <c r="Q28" s="92"/>
      <c r="R28" s="92"/>
      <c r="S28" s="92"/>
      <c r="T28" s="43"/>
      <c r="U28" s="92"/>
      <c r="V28" s="92"/>
      <c r="W28" s="92">
        <f>F28-E28</f>
        <v>1104</v>
      </c>
      <c r="X28" s="92"/>
      <c r="Y28" s="92"/>
      <c r="Z28" s="40">
        <f t="shared" si="0"/>
        <v>1104</v>
      </c>
      <c r="AA28" s="40">
        <f t="shared" si="1"/>
        <v>0</v>
      </c>
      <c r="AB28" s="40">
        <f t="shared" si="2"/>
        <v>0</v>
      </c>
      <c r="AC28" s="40">
        <f t="shared" si="3"/>
        <v>0</v>
      </c>
      <c r="AD28" s="40"/>
      <c r="AE28" s="40"/>
    </row>
    <row r="29" spans="2:31" ht="12.75" customHeight="1" x14ac:dyDescent="0.2">
      <c r="B29" s="92">
        <f>'[1]CADD Sheets'!$A$2328</f>
        <v>423</v>
      </c>
      <c r="C29" s="93" t="s">
        <v>188</v>
      </c>
      <c r="D29" s="95" t="s">
        <v>132</v>
      </c>
      <c r="E29" s="94">
        <v>320199</v>
      </c>
      <c r="F29" s="94">
        <v>321303</v>
      </c>
      <c r="G29" s="92" t="s">
        <v>27</v>
      </c>
      <c r="H29" s="92"/>
      <c r="I29" s="92"/>
      <c r="J29" s="92"/>
      <c r="K29" s="92"/>
      <c r="L29" s="92"/>
      <c r="M29" s="92"/>
      <c r="N29" s="92"/>
      <c r="O29" s="92"/>
      <c r="P29" s="92"/>
      <c r="Q29" s="92"/>
      <c r="R29" s="92"/>
      <c r="S29" s="92"/>
      <c r="T29" s="43"/>
      <c r="U29" s="92"/>
      <c r="V29" s="92"/>
      <c r="W29" s="92">
        <f>F29-E29</f>
        <v>1104</v>
      </c>
      <c r="X29" s="92"/>
      <c r="Y29" s="92"/>
      <c r="Z29" s="40">
        <f t="shared" si="0"/>
        <v>1104</v>
      </c>
      <c r="AA29" s="40">
        <f t="shared" si="1"/>
        <v>0</v>
      </c>
      <c r="AB29" s="40">
        <f t="shared" si="2"/>
        <v>0</v>
      </c>
      <c r="AC29" s="40">
        <f t="shared" si="3"/>
        <v>0</v>
      </c>
      <c r="AD29" s="40"/>
      <c r="AE29" s="40"/>
    </row>
    <row r="30" spans="2:31" ht="12.75" customHeight="1" x14ac:dyDescent="0.2">
      <c r="B30" s="92">
        <f>'[1]CADD Sheets'!$A$2328</f>
        <v>423</v>
      </c>
      <c r="C30" s="93" t="s">
        <v>188</v>
      </c>
      <c r="D30" s="95" t="s">
        <v>132</v>
      </c>
      <c r="E30" s="94">
        <v>320600</v>
      </c>
      <c r="F30" s="94">
        <v>321303</v>
      </c>
      <c r="G30" s="92" t="s">
        <v>27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/>
      <c r="S30" s="92"/>
      <c r="T30" s="43"/>
      <c r="U30" s="92"/>
      <c r="V30" s="92"/>
      <c r="W30" s="92">
        <f>F30-E30</f>
        <v>703</v>
      </c>
      <c r="X30" s="92"/>
      <c r="Y30" s="92"/>
      <c r="Z30" s="40">
        <f t="shared" si="0"/>
        <v>703</v>
      </c>
      <c r="AA30" s="40">
        <f t="shared" si="1"/>
        <v>0</v>
      </c>
      <c r="AB30" s="40">
        <f t="shared" si="2"/>
        <v>0</v>
      </c>
      <c r="AC30" s="40">
        <f t="shared" si="3"/>
        <v>0</v>
      </c>
      <c r="AD30" s="40"/>
      <c r="AE30" s="40"/>
    </row>
    <row r="31" spans="2:31" ht="12.75" customHeight="1" x14ac:dyDescent="0.2">
      <c r="B31" s="92">
        <f>'[1]CADD Sheets'!$A$2328</f>
        <v>423</v>
      </c>
      <c r="C31" s="93" t="s">
        <v>190</v>
      </c>
      <c r="D31" s="95" t="s">
        <v>132</v>
      </c>
      <c r="E31" s="17">
        <v>320199</v>
      </c>
      <c r="F31" s="94">
        <v>320600</v>
      </c>
      <c r="G31" s="92" t="s">
        <v>27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/>
      <c r="S31" s="92"/>
      <c r="T31" s="43"/>
      <c r="U31" s="92"/>
      <c r="V31" s="92"/>
      <c r="W31" s="92"/>
      <c r="X31" s="92"/>
      <c r="Y31" s="92">
        <f>F31-E31</f>
        <v>401</v>
      </c>
      <c r="Z31" s="40">
        <f t="shared" si="0"/>
        <v>0</v>
      </c>
      <c r="AA31" s="40">
        <f t="shared" si="1"/>
        <v>401</v>
      </c>
      <c r="AB31" s="40">
        <f t="shared" si="2"/>
        <v>0</v>
      </c>
      <c r="AC31" s="40">
        <f t="shared" si="3"/>
        <v>0</v>
      </c>
      <c r="AD31" s="40"/>
      <c r="AE31" s="40"/>
    </row>
    <row r="32" spans="2:31" ht="12.75" customHeight="1" x14ac:dyDescent="0.2">
      <c r="B32" s="92"/>
      <c r="C32" s="93"/>
      <c r="D32" s="8"/>
      <c r="E32" s="94"/>
      <c r="F32" s="94"/>
      <c r="G32" s="92"/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/>
      <c r="S32" s="92"/>
      <c r="T32" s="43"/>
      <c r="U32" s="92"/>
      <c r="V32" s="92"/>
      <c r="W32" s="92"/>
      <c r="X32" s="92"/>
      <c r="Y32" s="92"/>
      <c r="Z32" s="40">
        <f t="shared" si="0"/>
        <v>0</v>
      </c>
      <c r="AA32" s="40">
        <f t="shared" si="1"/>
        <v>0</v>
      </c>
      <c r="AB32" s="40">
        <f t="shared" si="2"/>
        <v>0</v>
      </c>
      <c r="AC32" s="40">
        <f t="shared" si="3"/>
        <v>0</v>
      </c>
      <c r="AD32" s="40"/>
      <c r="AE32" s="40"/>
    </row>
    <row r="33" spans="2:31" ht="12.75" customHeight="1" x14ac:dyDescent="0.2">
      <c r="B33" s="92">
        <f>'[1]CADD Sheets'!$A$2329</f>
        <v>424</v>
      </c>
      <c r="C33" s="93" t="s">
        <v>191</v>
      </c>
      <c r="D33" s="95" t="s">
        <v>130</v>
      </c>
      <c r="E33" s="94">
        <v>21300</v>
      </c>
      <c r="F33" s="94">
        <v>22600</v>
      </c>
      <c r="G33" s="92" t="s">
        <v>27</v>
      </c>
      <c r="H33" s="92"/>
      <c r="I33" s="92"/>
      <c r="J33" s="92"/>
      <c r="K33" s="92"/>
      <c r="L33" s="92"/>
      <c r="M33" s="92"/>
      <c r="N33" s="92"/>
      <c r="O33" s="92"/>
      <c r="P33" s="92"/>
      <c r="Q33" s="92"/>
      <c r="R33" s="92"/>
      <c r="S33" s="92"/>
      <c r="T33" s="43"/>
      <c r="U33" s="92">
        <f>F33-E33</f>
        <v>1300</v>
      </c>
      <c r="V33" s="92"/>
      <c r="W33" s="92"/>
      <c r="X33" s="92"/>
      <c r="Y33" s="92"/>
      <c r="Z33" s="40">
        <f t="shared" si="0"/>
        <v>1300</v>
      </c>
      <c r="AA33" s="40">
        <f t="shared" si="1"/>
        <v>0</v>
      </c>
      <c r="AB33" s="40">
        <f t="shared" si="2"/>
        <v>0</v>
      </c>
      <c r="AC33" s="40">
        <f t="shared" si="3"/>
        <v>0</v>
      </c>
      <c r="AD33" s="40"/>
      <c r="AE33" s="40"/>
    </row>
    <row r="34" spans="2:31" ht="12.75" customHeight="1" x14ac:dyDescent="0.2">
      <c r="B34" s="92">
        <f>'[1]CADD Sheets'!$A$2329</f>
        <v>424</v>
      </c>
      <c r="C34" s="93" t="s">
        <v>187</v>
      </c>
      <c r="D34" s="95" t="s">
        <v>130</v>
      </c>
      <c r="E34" s="94">
        <v>21300</v>
      </c>
      <c r="F34" s="94">
        <v>21384</v>
      </c>
      <c r="G34" s="92" t="s">
        <v>30</v>
      </c>
      <c r="H34" s="92"/>
      <c r="I34" s="92"/>
      <c r="J34" s="92"/>
      <c r="K34" s="92"/>
      <c r="L34" s="92"/>
      <c r="M34" s="92"/>
      <c r="N34" s="92"/>
      <c r="O34" s="92"/>
      <c r="P34" s="92"/>
      <c r="Q34" s="92"/>
      <c r="R34" s="92"/>
      <c r="S34" s="92"/>
      <c r="T34" s="43"/>
      <c r="U34" s="92"/>
      <c r="V34" s="92">
        <f>F34-E34</f>
        <v>84</v>
      </c>
      <c r="W34" s="92"/>
      <c r="X34" s="92"/>
      <c r="Y34" s="92"/>
      <c r="Z34" s="40">
        <f t="shared" si="0"/>
        <v>84</v>
      </c>
      <c r="AA34" s="40">
        <f t="shared" si="1"/>
        <v>0</v>
      </c>
      <c r="AB34" s="40">
        <f t="shared" si="2"/>
        <v>0</v>
      </c>
      <c r="AC34" s="40">
        <f t="shared" si="3"/>
        <v>0</v>
      </c>
      <c r="AD34" s="40"/>
      <c r="AE34" s="40"/>
    </row>
    <row r="35" spans="2:31" ht="12.75" customHeight="1" x14ac:dyDescent="0.2">
      <c r="B35" s="92">
        <f>'[1]CADD Sheets'!$A$2329</f>
        <v>424</v>
      </c>
      <c r="C35" s="93" t="s">
        <v>187</v>
      </c>
      <c r="D35" s="95" t="s">
        <v>130</v>
      </c>
      <c r="E35" s="94">
        <v>22355</v>
      </c>
      <c r="F35" s="94">
        <v>22600</v>
      </c>
      <c r="G35" s="92" t="s">
        <v>30</v>
      </c>
      <c r="H35" s="92"/>
      <c r="I35" s="92"/>
      <c r="J35" s="92"/>
      <c r="K35" s="92"/>
      <c r="L35" s="92"/>
      <c r="M35" s="92"/>
      <c r="N35" s="92"/>
      <c r="O35" s="92"/>
      <c r="P35" s="92"/>
      <c r="Q35" s="92"/>
      <c r="R35" s="92"/>
      <c r="S35" s="92"/>
      <c r="T35" s="43"/>
      <c r="U35" s="92"/>
      <c r="V35" s="92">
        <f>F35-E35</f>
        <v>245</v>
      </c>
      <c r="W35" s="92"/>
      <c r="X35" s="92"/>
      <c r="Y35" s="92"/>
      <c r="Z35" s="40">
        <f t="shared" si="0"/>
        <v>245</v>
      </c>
      <c r="AA35" s="40">
        <f t="shared" si="1"/>
        <v>0</v>
      </c>
      <c r="AB35" s="40">
        <f t="shared" si="2"/>
        <v>0</v>
      </c>
      <c r="AC35" s="40">
        <f t="shared" si="3"/>
        <v>0</v>
      </c>
      <c r="AD35" s="40"/>
      <c r="AE35" s="40"/>
    </row>
    <row r="36" spans="2:31" ht="12.75" customHeight="1" x14ac:dyDescent="0.2">
      <c r="B36" s="92">
        <f>'[1]CADD Sheets'!$A$2329</f>
        <v>424</v>
      </c>
      <c r="C36" s="92" t="s">
        <v>188</v>
      </c>
      <c r="D36" s="95" t="s">
        <v>130</v>
      </c>
      <c r="E36" s="94">
        <v>21300</v>
      </c>
      <c r="F36" s="94">
        <v>22600</v>
      </c>
      <c r="G36" s="92" t="s">
        <v>131</v>
      </c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92"/>
      <c r="T36" s="43"/>
      <c r="U36" s="92"/>
      <c r="V36" s="92"/>
      <c r="W36" s="40">
        <f>F36-E36</f>
        <v>1300</v>
      </c>
      <c r="X36" s="92"/>
      <c r="Y36" s="92"/>
      <c r="Z36" s="40">
        <f t="shared" si="0"/>
        <v>1300</v>
      </c>
      <c r="AA36" s="40">
        <f t="shared" si="1"/>
        <v>0</v>
      </c>
      <c r="AB36" s="40">
        <f t="shared" si="2"/>
        <v>0</v>
      </c>
      <c r="AC36" s="40">
        <f t="shared" si="3"/>
        <v>0</v>
      </c>
      <c r="AD36" s="40"/>
      <c r="AE36" s="40"/>
    </row>
    <row r="37" spans="2:31" ht="12.75" customHeight="1" x14ac:dyDescent="0.2">
      <c r="B37" s="92">
        <f>'[1]CADD Sheets'!$A$2329</f>
        <v>424</v>
      </c>
      <c r="C37" s="92" t="s">
        <v>188</v>
      </c>
      <c r="D37" s="95" t="s">
        <v>130</v>
      </c>
      <c r="E37" s="94">
        <v>21300</v>
      </c>
      <c r="F37" s="94">
        <v>21513</v>
      </c>
      <c r="G37" s="92" t="s">
        <v>30</v>
      </c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43"/>
      <c r="U37" s="92"/>
      <c r="V37" s="92"/>
      <c r="W37" s="40">
        <f>F37-E37</f>
        <v>213</v>
      </c>
      <c r="X37" s="92"/>
      <c r="Y37" s="92"/>
      <c r="Z37" s="40">
        <f t="shared" si="0"/>
        <v>213</v>
      </c>
      <c r="AA37" s="40">
        <f t="shared" si="1"/>
        <v>0</v>
      </c>
      <c r="AB37" s="40">
        <f t="shared" si="2"/>
        <v>0</v>
      </c>
      <c r="AC37" s="40">
        <f t="shared" si="3"/>
        <v>0</v>
      </c>
      <c r="AD37" s="40"/>
      <c r="AE37" s="40"/>
    </row>
    <row r="38" spans="2:31" ht="12.75" customHeight="1" x14ac:dyDescent="0.2">
      <c r="B38" s="92">
        <f>'[1]CADD Sheets'!$A$2329</f>
        <v>424</v>
      </c>
      <c r="C38" s="131" t="s">
        <v>189</v>
      </c>
      <c r="D38" s="95" t="s">
        <v>130</v>
      </c>
      <c r="E38" s="94">
        <v>21384</v>
      </c>
      <c r="F38" s="94">
        <v>21513</v>
      </c>
      <c r="G38" s="92" t="s">
        <v>30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43"/>
      <c r="U38" s="92"/>
      <c r="V38" s="92"/>
      <c r="W38" s="92"/>
      <c r="X38" s="92">
        <f>F38-E38</f>
        <v>129</v>
      </c>
      <c r="Y38" s="92"/>
      <c r="Z38" s="40">
        <f t="shared" si="0"/>
        <v>0</v>
      </c>
      <c r="AA38" s="40">
        <f t="shared" si="1"/>
        <v>0</v>
      </c>
      <c r="AB38" s="40">
        <f t="shared" si="2"/>
        <v>129</v>
      </c>
      <c r="AC38" s="40">
        <f t="shared" si="3"/>
        <v>0</v>
      </c>
      <c r="AD38" s="40"/>
      <c r="AE38" s="40"/>
    </row>
    <row r="39" spans="2:31" ht="12.75" customHeight="1" x14ac:dyDescent="0.2">
      <c r="B39" s="92">
        <f>'[1]CADD Sheets'!$A$2329</f>
        <v>424</v>
      </c>
      <c r="C39" s="131" t="s">
        <v>189</v>
      </c>
      <c r="D39" s="95" t="s">
        <v>130</v>
      </c>
      <c r="E39" s="94">
        <v>21813</v>
      </c>
      <c r="F39" s="94">
        <v>22355</v>
      </c>
      <c r="G39" s="92" t="s">
        <v>30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43"/>
      <c r="U39" s="92"/>
      <c r="V39" s="92"/>
      <c r="W39" s="92"/>
      <c r="X39" s="92">
        <f>F39-E39</f>
        <v>542</v>
      </c>
      <c r="Y39" s="92"/>
      <c r="Z39" s="40">
        <f t="shared" si="0"/>
        <v>0</v>
      </c>
      <c r="AA39" s="40">
        <f t="shared" si="1"/>
        <v>0</v>
      </c>
      <c r="AB39" s="40">
        <f t="shared" si="2"/>
        <v>542</v>
      </c>
      <c r="AC39" s="40">
        <f t="shared" si="3"/>
        <v>0</v>
      </c>
      <c r="AD39" s="40"/>
      <c r="AE39" s="40"/>
    </row>
    <row r="40" spans="2:31" ht="12.75" customHeight="1" x14ac:dyDescent="0.2">
      <c r="B40" s="92">
        <f>'[1]CADD Sheets'!$A$2329</f>
        <v>424</v>
      </c>
      <c r="C40" s="131" t="s">
        <v>200</v>
      </c>
      <c r="D40" s="95" t="s">
        <v>130</v>
      </c>
      <c r="E40" s="94">
        <v>21813</v>
      </c>
      <c r="F40" s="94">
        <v>22355</v>
      </c>
      <c r="G40" s="92" t="s">
        <v>30</v>
      </c>
      <c r="H40" s="92">
        <v>118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43"/>
      <c r="U40" s="92"/>
      <c r="V40" s="92"/>
      <c r="W40" s="92"/>
      <c r="X40" s="92"/>
      <c r="Y40" s="92"/>
      <c r="Z40" s="40">
        <f t="shared" si="0"/>
        <v>0</v>
      </c>
      <c r="AA40" s="40">
        <f t="shared" si="1"/>
        <v>0</v>
      </c>
      <c r="AB40" s="40">
        <f t="shared" si="2"/>
        <v>0</v>
      </c>
      <c r="AC40" s="40">
        <f t="shared" si="3"/>
        <v>0</v>
      </c>
      <c r="AD40" s="40"/>
      <c r="AE40" s="40"/>
    </row>
    <row r="41" spans="2:31" ht="12.75" customHeight="1" x14ac:dyDescent="0.2">
      <c r="B41" s="92">
        <f>'[1]CADD Sheets'!$A$2329</f>
        <v>424</v>
      </c>
      <c r="C41" s="131" t="s">
        <v>190</v>
      </c>
      <c r="D41" s="95" t="s">
        <v>130</v>
      </c>
      <c r="E41" s="94">
        <v>21300</v>
      </c>
      <c r="F41" s="94">
        <v>21813</v>
      </c>
      <c r="G41" s="92" t="s">
        <v>30</v>
      </c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43"/>
      <c r="U41" s="92"/>
      <c r="V41" s="92"/>
      <c r="W41" s="92"/>
      <c r="X41" s="92"/>
      <c r="Y41" s="92">
        <f>F41-E41</f>
        <v>513</v>
      </c>
      <c r="Z41" s="40">
        <f t="shared" si="0"/>
        <v>0</v>
      </c>
      <c r="AA41" s="40">
        <f t="shared" si="1"/>
        <v>513</v>
      </c>
      <c r="AB41" s="40">
        <f t="shared" si="2"/>
        <v>0</v>
      </c>
      <c r="AC41" s="40">
        <f t="shared" si="3"/>
        <v>0</v>
      </c>
      <c r="AD41" s="40"/>
      <c r="AE41" s="40"/>
    </row>
    <row r="42" spans="2:31" ht="12.75" customHeight="1" x14ac:dyDescent="0.2">
      <c r="B42" s="92">
        <f>'[1]CADD Sheets'!$A$2329</f>
        <v>424</v>
      </c>
      <c r="C42" s="131" t="s">
        <v>190</v>
      </c>
      <c r="D42" s="95" t="s">
        <v>130</v>
      </c>
      <c r="E42" s="94">
        <v>21300</v>
      </c>
      <c r="F42" s="94">
        <v>21384</v>
      </c>
      <c r="G42" s="92" t="s">
        <v>30</v>
      </c>
      <c r="H42" s="92"/>
      <c r="I42" s="92"/>
      <c r="J42" s="92"/>
      <c r="K42" s="92"/>
      <c r="L42" s="92"/>
      <c r="M42" s="92"/>
      <c r="N42" s="92"/>
      <c r="O42" s="92"/>
      <c r="P42" s="92"/>
      <c r="Q42" s="92"/>
      <c r="R42" s="92"/>
      <c r="S42" s="92"/>
      <c r="T42" s="43"/>
      <c r="U42" s="92"/>
      <c r="V42" s="92"/>
      <c r="W42" s="92"/>
      <c r="X42" s="92"/>
      <c r="Y42" s="92">
        <f>F42-E42</f>
        <v>84</v>
      </c>
      <c r="Z42" s="40">
        <f t="shared" si="0"/>
        <v>0</v>
      </c>
      <c r="AA42" s="40">
        <f t="shared" si="1"/>
        <v>84</v>
      </c>
      <c r="AB42" s="40">
        <f t="shared" si="2"/>
        <v>0</v>
      </c>
      <c r="AC42" s="40">
        <f t="shared" si="3"/>
        <v>0</v>
      </c>
      <c r="AD42" s="40"/>
      <c r="AE42" s="40"/>
    </row>
    <row r="43" spans="2:31" ht="12.75" customHeight="1" x14ac:dyDescent="0.2">
      <c r="B43" s="92">
        <f>'[1]CADD Sheets'!$A$2329</f>
        <v>424</v>
      </c>
      <c r="C43" s="131" t="s">
        <v>187</v>
      </c>
      <c r="D43" s="8" t="s">
        <v>194</v>
      </c>
      <c r="E43" s="94">
        <v>77521</v>
      </c>
      <c r="F43" s="94">
        <v>77856</v>
      </c>
      <c r="G43" s="92" t="s">
        <v>30</v>
      </c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43"/>
      <c r="U43" s="92"/>
      <c r="V43" s="92">
        <f>F43-E43</f>
        <v>335</v>
      </c>
      <c r="W43" s="92"/>
      <c r="X43" s="92"/>
      <c r="Y43" s="92"/>
      <c r="Z43" s="40">
        <f t="shared" si="0"/>
        <v>335</v>
      </c>
      <c r="AA43" s="40">
        <f t="shared" si="1"/>
        <v>0</v>
      </c>
      <c r="AB43" s="40">
        <f t="shared" si="2"/>
        <v>0</v>
      </c>
      <c r="AC43" s="40">
        <f t="shared" si="3"/>
        <v>0</v>
      </c>
      <c r="AD43" s="40"/>
      <c r="AE43" s="40"/>
    </row>
    <row r="44" spans="2:31" ht="12.75" customHeight="1" x14ac:dyDescent="0.2">
      <c r="B44" s="92">
        <f>'[1]CADD Sheets'!$A$2329</f>
        <v>424</v>
      </c>
      <c r="C44" s="131" t="s">
        <v>188</v>
      </c>
      <c r="D44" s="8" t="s">
        <v>194</v>
      </c>
      <c r="E44" s="94">
        <v>77041</v>
      </c>
      <c r="F44" s="94">
        <v>77856</v>
      </c>
      <c r="G44" s="92" t="s">
        <v>195</v>
      </c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92"/>
      <c r="S44" s="92"/>
      <c r="T44" s="43"/>
      <c r="U44" s="92"/>
      <c r="V44" s="92"/>
      <c r="W44" s="40">
        <f>F44-E44</f>
        <v>815</v>
      </c>
      <c r="X44" s="92"/>
      <c r="Y44" s="92"/>
      <c r="Z44" s="40">
        <f t="shared" si="0"/>
        <v>815</v>
      </c>
      <c r="AA44" s="40">
        <f t="shared" si="1"/>
        <v>0</v>
      </c>
      <c r="AB44" s="40">
        <f t="shared" si="2"/>
        <v>0</v>
      </c>
      <c r="AC44" s="40">
        <f t="shared" si="3"/>
        <v>0</v>
      </c>
      <c r="AD44" s="40"/>
      <c r="AE44" s="40"/>
    </row>
    <row r="45" spans="2:31" ht="12.75" customHeight="1" x14ac:dyDescent="0.2">
      <c r="B45" s="92">
        <f>'[1]CADD Sheets'!$A$2329</f>
        <v>424</v>
      </c>
      <c r="C45" s="131" t="s">
        <v>189</v>
      </c>
      <c r="D45" s="8" t="s">
        <v>194</v>
      </c>
      <c r="E45" s="94">
        <v>77041</v>
      </c>
      <c r="F45" s="94">
        <v>77521</v>
      </c>
      <c r="G45" s="92" t="s">
        <v>30</v>
      </c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92"/>
      <c r="T45" s="43"/>
      <c r="U45" s="92"/>
      <c r="V45" s="92"/>
      <c r="W45" s="92"/>
      <c r="X45" s="92">
        <f>F45-E45</f>
        <v>480</v>
      </c>
      <c r="Y45" s="92"/>
      <c r="Z45" s="40">
        <f t="shared" si="0"/>
        <v>0</v>
      </c>
      <c r="AA45" s="40">
        <f t="shared" si="1"/>
        <v>0</v>
      </c>
      <c r="AB45" s="40">
        <f t="shared" si="2"/>
        <v>480</v>
      </c>
      <c r="AC45" s="40">
        <f t="shared" si="3"/>
        <v>0</v>
      </c>
      <c r="AD45" s="40"/>
      <c r="AE45" s="40"/>
    </row>
    <row r="46" spans="2:31" ht="12.75" customHeight="1" x14ac:dyDescent="0.2">
      <c r="B46" s="92">
        <f>'[1]CADD Sheets'!$A$2329</f>
        <v>424</v>
      </c>
      <c r="C46" s="131" t="s">
        <v>189</v>
      </c>
      <c r="D46" s="8" t="s">
        <v>194</v>
      </c>
      <c r="E46" s="94">
        <v>77341</v>
      </c>
      <c r="F46" s="94">
        <v>77856</v>
      </c>
      <c r="G46" s="92" t="s">
        <v>27</v>
      </c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43"/>
      <c r="U46" s="92"/>
      <c r="V46" s="92"/>
      <c r="W46" s="92"/>
      <c r="X46" s="92">
        <f>F46-E46</f>
        <v>515</v>
      </c>
      <c r="Y46" s="92"/>
      <c r="Z46" s="40">
        <f t="shared" si="0"/>
        <v>0</v>
      </c>
      <c r="AA46" s="40">
        <f t="shared" si="1"/>
        <v>0</v>
      </c>
      <c r="AB46" s="40">
        <f t="shared" si="2"/>
        <v>515</v>
      </c>
      <c r="AC46" s="40">
        <f t="shared" si="3"/>
        <v>0</v>
      </c>
      <c r="AD46" s="40"/>
      <c r="AE46" s="40"/>
    </row>
    <row r="47" spans="2:31" ht="12.75" customHeight="1" x14ac:dyDescent="0.2">
      <c r="B47" s="92">
        <f>'[1]CADD Sheets'!$A$2329</f>
        <v>424</v>
      </c>
      <c r="C47" s="93" t="s">
        <v>191</v>
      </c>
      <c r="D47" s="8" t="s">
        <v>196</v>
      </c>
      <c r="E47" s="94">
        <v>86871</v>
      </c>
      <c r="F47" s="94">
        <v>87030</v>
      </c>
      <c r="G47" s="92" t="s">
        <v>27</v>
      </c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43"/>
      <c r="U47" s="92">
        <f>F47-E47</f>
        <v>159</v>
      </c>
      <c r="V47" s="92"/>
      <c r="W47" s="92"/>
      <c r="X47" s="92"/>
      <c r="Y47" s="92"/>
      <c r="Z47" s="40">
        <f t="shared" si="0"/>
        <v>159</v>
      </c>
      <c r="AA47" s="40">
        <f t="shared" si="1"/>
        <v>0</v>
      </c>
      <c r="AB47" s="40">
        <f t="shared" si="2"/>
        <v>0</v>
      </c>
      <c r="AC47" s="40">
        <f t="shared" si="3"/>
        <v>0</v>
      </c>
      <c r="AD47" s="40"/>
      <c r="AE47" s="40"/>
    </row>
    <row r="48" spans="2:31" ht="12.75" customHeight="1" x14ac:dyDescent="0.2">
      <c r="B48" s="92">
        <f>'[1]CADD Sheets'!$A$2329</f>
        <v>424</v>
      </c>
      <c r="C48" s="93" t="s">
        <v>187</v>
      </c>
      <c r="D48" s="8" t="s">
        <v>196</v>
      </c>
      <c r="E48" s="94">
        <v>86268</v>
      </c>
      <c r="F48" s="94">
        <v>87030</v>
      </c>
      <c r="G48" s="92" t="s">
        <v>29</v>
      </c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43"/>
      <c r="U48" s="92"/>
      <c r="V48" s="92">
        <f>F48-E48</f>
        <v>762</v>
      </c>
      <c r="W48" s="92"/>
      <c r="X48" s="92"/>
      <c r="Y48" s="92"/>
      <c r="Z48" s="40">
        <f t="shared" si="0"/>
        <v>762</v>
      </c>
      <c r="AA48" s="40">
        <f t="shared" si="1"/>
        <v>0</v>
      </c>
      <c r="AB48" s="40">
        <f t="shared" si="2"/>
        <v>0</v>
      </c>
      <c r="AC48" s="40">
        <f t="shared" si="3"/>
        <v>0</v>
      </c>
      <c r="AD48" s="40"/>
      <c r="AE48" s="40"/>
    </row>
    <row r="49" spans="2:31" ht="12.75" customHeight="1" x14ac:dyDescent="0.2">
      <c r="B49" s="92">
        <f>'[1]CADD Sheets'!$A$2329</f>
        <v>424</v>
      </c>
      <c r="C49" s="93" t="s">
        <v>189</v>
      </c>
      <c r="D49" s="8" t="s">
        <v>196</v>
      </c>
      <c r="E49" s="94">
        <v>86268</v>
      </c>
      <c r="F49" s="94">
        <v>86871</v>
      </c>
      <c r="G49" s="92" t="s">
        <v>27</v>
      </c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43"/>
      <c r="U49" s="92"/>
      <c r="V49" s="92"/>
      <c r="W49" s="92"/>
      <c r="X49" s="92">
        <f>F49-E49</f>
        <v>603</v>
      </c>
      <c r="Y49" s="92"/>
      <c r="Z49" s="40">
        <f t="shared" si="0"/>
        <v>0</v>
      </c>
      <c r="AA49" s="40">
        <f t="shared" si="1"/>
        <v>0</v>
      </c>
      <c r="AB49" s="40">
        <f t="shared" si="2"/>
        <v>603</v>
      </c>
      <c r="AC49" s="40">
        <f t="shared" si="3"/>
        <v>0</v>
      </c>
      <c r="AD49" s="40"/>
      <c r="AE49" s="40"/>
    </row>
    <row r="50" spans="2:31" ht="12.75" customHeight="1" x14ac:dyDescent="0.2">
      <c r="B50" s="92">
        <f>'[1]CADD Sheets'!$A$2329</f>
        <v>424</v>
      </c>
      <c r="C50" s="131" t="s">
        <v>200</v>
      </c>
      <c r="D50" s="8" t="s">
        <v>196</v>
      </c>
      <c r="E50" s="94">
        <v>86268</v>
      </c>
      <c r="F50" s="94">
        <v>86871</v>
      </c>
      <c r="G50" s="92" t="s">
        <v>27</v>
      </c>
      <c r="H50" s="92">
        <v>282</v>
      </c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43"/>
      <c r="U50" s="92"/>
      <c r="V50" s="92"/>
      <c r="W50" s="92"/>
      <c r="X50" s="92"/>
      <c r="Y50" s="92"/>
      <c r="Z50" s="40">
        <f t="shared" si="0"/>
        <v>0</v>
      </c>
      <c r="AA50" s="40">
        <f t="shared" si="1"/>
        <v>0</v>
      </c>
      <c r="AB50" s="40">
        <f t="shared" si="2"/>
        <v>0</v>
      </c>
      <c r="AC50" s="40">
        <f t="shared" si="3"/>
        <v>0</v>
      </c>
      <c r="AD50" s="40"/>
      <c r="AE50" s="40"/>
    </row>
    <row r="51" spans="2:31" ht="12.75" customHeight="1" x14ac:dyDescent="0.2">
      <c r="B51" s="92">
        <f>'[1]CADD Sheets'!$A$2329</f>
        <v>424</v>
      </c>
      <c r="C51" s="93" t="s">
        <v>191</v>
      </c>
      <c r="D51" s="95" t="s">
        <v>132</v>
      </c>
      <c r="E51" s="94">
        <v>321303</v>
      </c>
      <c r="F51" s="94">
        <v>322600</v>
      </c>
      <c r="G51" s="92" t="s">
        <v>30</v>
      </c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43"/>
      <c r="U51" s="92">
        <f>F51-E51</f>
        <v>1297</v>
      </c>
      <c r="V51" s="92"/>
      <c r="W51" s="92"/>
      <c r="X51" s="92"/>
      <c r="Y51" s="92"/>
      <c r="Z51" s="40">
        <f t="shared" si="0"/>
        <v>1297</v>
      </c>
      <c r="AA51" s="40">
        <f t="shared" si="1"/>
        <v>0</v>
      </c>
      <c r="AB51" s="40">
        <f t="shared" si="2"/>
        <v>0</v>
      </c>
      <c r="AC51" s="40">
        <f t="shared" si="3"/>
        <v>0</v>
      </c>
      <c r="AD51" s="40"/>
      <c r="AE51" s="40"/>
    </row>
    <row r="52" spans="2:31" ht="12.75" customHeight="1" x14ac:dyDescent="0.2">
      <c r="B52" s="92">
        <f>'[1]CADD Sheets'!$A$2329</f>
        <v>424</v>
      </c>
      <c r="C52" s="93" t="s">
        <v>187</v>
      </c>
      <c r="D52" s="95" t="s">
        <v>132</v>
      </c>
      <c r="E52" s="94">
        <v>321303</v>
      </c>
      <c r="F52" s="94">
        <v>322600</v>
      </c>
      <c r="G52" s="92" t="s">
        <v>27</v>
      </c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43"/>
      <c r="U52" s="92"/>
      <c r="V52" s="92">
        <f>F52-E52</f>
        <v>1297</v>
      </c>
      <c r="W52" s="92"/>
      <c r="X52" s="92"/>
      <c r="Y52" s="92"/>
      <c r="Z52" s="40">
        <f t="shared" si="0"/>
        <v>1297</v>
      </c>
      <c r="AA52" s="40">
        <f t="shared" si="1"/>
        <v>0</v>
      </c>
      <c r="AB52" s="40">
        <f t="shared" si="2"/>
        <v>0</v>
      </c>
      <c r="AC52" s="40">
        <f t="shared" si="3"/>
        <v>0</v>
      </c>
      <c r="AD52" s="40"/>
      <c r="AE52" s="40"/>
    </row>
    <row r="53" spans="2:31" ht="12.75" customHeight="1" x14ac:dyDescent="0.2">
      <c r="B53" s="92">
        <f>'[1]CADD Sheets'!$A$2329</f>
        <v>424</v>
      </c>
      <c r="C53" s="93" t="s">
        <v>188</v>
      </c>
      <c r="D53" s="95" t="s">
        <v>132</v>
      </c>
      <c r="E53" s="94">
        <v>321303</v>
      </c>
      <c r="F53" s="94">
        <v>321816</v>
      </c>
      <c r="G53" s="92" t="s">
        <v>30</v>
      </c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92"/>
      <c r="T53" s="43"/>
      <c r="U53" s="92"/>
      <c r="V53" s="92"/>
      <c r="W53" s="92">
        <f>F53-E53</f>
        <v>513</v>
      </c>
      <c r="X53" s="92"/>
      <c r="Y53" s="92"/>
      <c r="Z53" s="40">
        <f t="shared" si="0"/>
        <v>513</v>
      </c>
      <c r="AA53" s="40">
        <f t="shared" si="1"/>
        <v>0</v>
      </c>
      <c r="AB53" s="40">
        <f t="shared" si="2"/>
        <v>0</v>
      </c>
      <c r="AC53" s="40">
        <f t="shared" si="3"/>
        <v>0</v>
      </c>
      <c r="AD53" s="40"/>
      <c r="AE53" s="40"/>
    </row>
    <row r="54" spans="2:31" ht="12.75" customHeight="1" x14ac:dyDescent="0.2">
      <c r="B54" s="92">
        <f>'[1]CADD Sheets'!$A$2329</f>
        <v>424</v>
      </c>
      <c r="C54" s="93" t="s">
        <v>188</v>
      </c>
      <c r="D54" s="95" t="s">
        <v>132</v>
      </c>
      <c r="E54" s="94">
        <v>321303</v>
      </c>
      <c r="F54" s="94">
        <v>322600</v>
      </c>
      <c r="G54" s="92" t="s">
        <v>29</v>
      </c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43"/>
      <c r="U54" s="92"/>
      <c r="V54" s="92"/>
      <c r="W54" s="92">
        <f>F54-E54</f>
        <v>1297</v>
      </c>
      <c r="X54" s="92"/>
      <c r="Y54" s="92"/>
      <c r="Z54" s="40">
        <f t="shared" si="0"/>
        <v>1297</v>
      </c>
      <c r="AA54" s="40">
        <f t="shared" si="1"/>
        <v>0</v>
      </c>
      <c r="AB54" s="40">
        <f t="shared" si="2"/>
        <v>0</v>
      </c>
      <c r="AC54" s="40">
        <f t="shared" si="3"/>
        <v>0</v>
      </c>
      <c r="AD54" s="40"/>
      <c r="AE54" s="40"/>
    </row>
    <row r="55" spans="2:31" ht="12.75" customHeight="1" x14ac:dyDescent="0.2">
      <c r="B55" s="92">
        <f>'[1]CADD Sheets'!$A$2329</f>
        <v>424</v>
      </c>
      <c r="C55" s="93" t="s">
        <v>188</v>
      </c>
      <c r="D55" s="95" t="s">
        <v>132</v>
      </c>
      <c r="E55" s="94">
        <v>321303</v>
      </c>
      <c r="F55" s="94">
        <v>322018</v>
      </c>
      <c r="G55" s="92" t="s">
        <v>27</v>
      </c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92"/>
      <c r="T55" s="43"/>
      <c r="U55" s="92"/>
      <c r="V55" s="92"/>
      <c r="W55" s="92">
        <f>F55-E55</f>
        <v>715</v>
      </c>
      <c r="X55" s="92"/>
      <c r="Y55" s="92"/>
      <c r="Z55" s="40">
        <f t="shared" si="0"/>
        <v>715</v>
      </c>
      <c r="AA55" s="40">
        <f t="shared" si="1"/>
        <v>0</v>
      </c>
      <c r="AB55" s="40">
        <f t="shared" si="2"/>
        <v>0</v>
      </c>
      <c r="AC55" s="40">
        <f t="shared" si="3"/>
        <v>0</v>
      </c>
      <c r="AD55" s="40"/>
      <c r="AE55" s="40"/>
    </row>
    <row r="56" spans="2:31" ht="12.75" customHeight="1" x14ac:dyDescent="0.2">
      <c r="B56" s="92">
        <f>'[1]CADD Sheets'!$A$2329</f>
        <v>424</v>
      </c>
      <c r="C56" s="93" t="s">
        <v>188</v>
      </c>
      <c r="D56" s="95" t="s">
        <v>132</v>
      </c>
      <c r="E56" s="94">
        <v>321303</v>
      </c>
      <c r="F56" s="94">
        <v>322600</v>
      </c>
      <c r="G56" s="92" t="s">
        <v>27</v>
      </c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43"/>
      <c r="U56" s="92"/>
      <c r="V56" s="92"/>
      <c r="W56" s="92">
        <f>F56-E56</f>
        <v>1297</v>
      </c>
      <c r="X56" s="92"/>
      <c r="Y56" s="92"/>
      <c r="Z56" s="40">
        <f t="shared" si="0"/>
        <v>1297</v>
      </c>
      <c r="AA56" s="40">
        <f t="shared" si="1"/>
        <v>0</v>
      </c>
      <c r="AB56" s="40">
        <f t="shared" si="2"/>
        <v>0</v>
      </c>
      <c r="AC56" s="40">
        <f t="shared" si="3"/>
        <v>0</v>
      </c>
      <c r="AD56" s="40"/>
      <c r="AE56" s="40"/>
    </row>
    <row r="57" spans="2:31" ht="12.75" customHeight="1" x14ac:dyDescent="0.2">
      <c r="B57" s="92">
        <f>'[1]CADD Sheets'!$A$2329</f>
        <v>424</v>
      </c>
      <c r="C57" s="92" t="s">
        <v>189</v>
      </c>
      <c r="D57" s="95" t="s">
        <v>132</v>
      </c>
      <c r="E57" s="94">
        <v>322018</v>
      </c>
      <c r="F57" s="94">
        <v>322600</v>
      </c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92"/>
      <c r="T57" s="43"/>
      <c r="U57" s="92"/>
      <c r="V57" s="92"/>
      <c r="W57" s="92"/>
      <c r="X57" s="92">
        <f>F57-E57</f>
        <v>582</v>
      </c>
      <c r="Y57" s="92"/>
      <c r="Z57" s="40">
        <f t="shared" si="0"/>
        <v>0</v>
      </c>
      <c r="AA57" s="40">
        <f t="shared" si="1"/>
        <v>0</v>
      </c>
      <c r="AB57" s="40">
        <f t="shared" si="2"/>
        <v>582</v>
      </c>
      <c r="AC57" s="40">
        <f t="shared" si="3"/>
        <v>0</v>
      </c>
      <c r="AD57" s="40"/>
      <c r="AE57" s="40"/>
    </row>
    <row r="58" spans="2:31" ht="12.75" customHeight="1" x14ac:dyDescent="0.2">
      <c r="B58" s="92">
        <f>'[1]CADD Sheets'!$A$2329</f>
        <v>424</v>
      </c>
      <c r="C58" s="92" t="s">
        <v>189</v>
      </c>
      <c r="D58" s="95" t="s">
        <v>132</v>
      </c>
      <c r="E58" s="94">
        <v>322018</v>
      </c>
      <c r="F58" s="94">
        <v>322600</v>
      </c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43"/>
      <c r="U58" s="92"/>
      <c r="V58" s="92"/>
      <c r="W58" s="92"/>
      <c r="X58" s="92">
        <f>F58-E58</f>
        <v>582</v>
      </c>
      <c r="Y58" s="92"/>
      <c r="Z58" s="40">
        <f t="shared" si="0"/>
        <v>0</v>
      </c>
      <c r="AA58" s="40">
        <f t="shared" si="1"/>
        <v>0</v>
      </c>
      <c r="AB58" s="40">
        <f t="shared" si="2"/>
        <v>582</v>
      </c>
      <c r="AC58" s="40">
        <f t="shared" si="3"/>
        <v>0</v>
      </c>
      <c r="AD58" s="40"/>
      <c r="AE58" s="40"/>
    </row>
    <row r="59" spans="2:31" ht="12.75" customHeight="1" x14ac:dyDescent="0.2">
      <c r="B59" s="92"/>
      <c r="C59" s="92"/>
      <c r="D59" s="8"/>
      <c r="E59" s="94"/>
      <c r="F59" s="94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43"/>
      <c r="U59" s="92"/>
      <c r="V59" s="92"/>
      <c r="W59" s="92"/>
      <c r="X59" s="92"/>
      <c r="Y59" s="92"/>
      <c r="Z59" s="40">
        <f t="shared" si="0"/>
        <v>0</v>
      </c>
      <c r="AA59" s="40">
        <f t="shared" si="1"/>
        <v>0</v>
      </c>
      <c r="AB59" s="40">
        <f t="shared" si="2"/>
        <v>0</v>
      </c>
      <c r="AC59" s="40">
        <f t="shared" si="3"/>
        <v>0</v>
      </c>
      <c r="AD59" s="40"/>
      <c r="AE59" s="40"/>
    </row>
    <row r="60" spans="2:31" ht="12.75" customHeight="1" x14ac:dyDescent="0.2">
      <c r="B60" s="92">
        <f>'[1]CADD Sheets'!$A$2330</f>
        <v>425</v>
      </c>
      <c r="C60" s="93" t="s">
        <v>191</v>
      </c>
      <c r="D60" s="95" t="s">
        <v>130</v>
      </c>
      <c r="E60" s="94">
        <v>22600</v>
      </c>
      <c r="F60" s="94">
        <v>22660</v>
      </c>
      <c r="G60" s="92" t="s">
        <v>27</v>
      </c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43"/>
      <c r="U60" s="92">
        <f>F60-E60</f>
        <v>60</v>
      </c>
      <c r="V60" s="92"/>
      <c r="W60" s="92"/>
      <c r="X60" s="92"/>
      <c r="Y60" s="92"/>
      <c r="Z60" s="40">
        <f t="shared" si="0"/>
        <v>60</v>
      </c>
      <c r="AA60" s="40">
        <f t="shared" si="1"/>
        <v>0</v>
      </c>
      <c r="AB60" s="40">
        <f t="shared" si="2"/>
        <v>0</v>
      </c>
      <c r="AC60" s="40">
        <f t="shared" si="3"/>
        <v>0</v>
      </c>
      <c r="AD60" s="40"/>
      <c r="AE60" s="40"/>
    </row>
    <row r="61" spans="2:31" ht="12.75" customHeight="1" x14ac:dyDescent="0.2">
      <c r="B61" s="92">
        <f>'[1]CADD Sheets'!$A$2330</f>
        <v>425</v>
      </c>
      <c r="C61" s="93" t="s">
        <v>187</v>
      </c>
      <c r="D61" s="95" t="s">
        <v>130</v>
      </c>
      <c r="E61" s="94">
        <v>22600</v>
      </c>
      <c r="F61" s="94">
        <v>22660</v>
      </c>
      <c r="G61" s="92" t="s">
        <v>27</v>
      </c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43"/>
      <c r="U61" s="92"/>
      <c r="V61" s="92">
        <f>F61-E61</f>
        <v>60</v>
      </c>
      <c r="W61" s="92"/>
      <c r="X61" s="92"/>
      <c r="Y61" s="92"/>
      <c r="Z61" s="40">
        <f t="shared" si="0"/>
        <v>60</v>
      </c>
      <c r="AA61" s="40">
        <f t="shared" si="1"/>
        <v>0</v>
      </c>
      <c r="AB61" s="40">
        <f t="shared" si="2"/>
        <v>0</v>
      </c>
      <c r="AC61" s="40">
        <f t="shared" si="3"/>
        <v>0</v>
      </c>
      <c r="AD61" s="40"/>
      <c r="AE61" s="40"/>
    </row>
    <row r="62" spans="2:31" ht="12.75" customHeight="1" x14ac:dyDescent="0.2">
      <c r="B62" s="92">
        <f>'[1]CADD Sheets'!$A$2330</f>
        <v>425</v>
      </c>
      <c r="C62" s="93" t="s">
        <v>188</v>
      </c>
      <c r="D62" s="95" t="s">
        <v>130</v>
      </c>
      <c r="E62" s="94">
        <v>22600</v>
      </c>
      <c r="F62" s="94">
        <v>22660</v>
      </c>
      <c r="G62" s="92" t="s">
        <v>30</v>
      </c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43"/>
      <c r="U62" s="92"/>
      <c r="V62" s="92"/>
      <c r="W62" s="40">
        <f>F62-E62</f>
        <v>60</v>
      </c>
      <c r="X62" s="92"/>
      <c r="Y62" s="92"/>
      <c r="Z62" s="40">
        <f t="shared" si="0"/>
        <v>60</v>
      </c>
      <c r="AA62" s="40">
        <f t="shared" si="1"/>
        <v>0</v>
      </c>
      <c r="AB62" s="40">
        <f t="shared" si="2"/>
        <v>0</v>
      </c>
      <c r="AC62" s="40">
        <f t="shared" si="3"/>
        <v>0</v>
      </c>
      <c r="AD62" s="40"/>
      <c r="AE62" s="40"/>
    </row>
    <row r="63" spans="2:31" ht="12.75" customHeight="1" x14ac:dyDescent="0.2">
      <c r="B63" s="92">
        <f>'[1]CADD Sheets'!$A$2330</f>
        <v>425</v>
      </c>
      <c r="C63" s="93" t="s">
        <v>191</v>
      </c>
      <c r="D63" s="95" t="s">
        <v>132</v>
      </c>
      <c r="E63" s="94">
        <v>322600</v>
      </c>
      <c r="F63" s="94">
        <v>322800</v>
      </c>
      <c r="G63" s="92" t="s">
        <v>33</v>
      </c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43"/>
      <c r="U63" s="92">
        <f>F63-E63</f>
        <v>200</v>
      </c>
      <c r="V63" s="92"/>
      <c r="W63" s="92"/>
      <c r="X63" s="92"/>
      <c r="Y63" s="92"/>
      <c r="Z63" s="40">
        <f t="shared" si="0"/>
        <v>200</v>
      </c>
      <c r="AA63" s="40">
        <f t="shared" si="1"/>
        <v>0</v>
      </c>
      <c r="AB63" s="40">
        <f t="shared" si="2"/>
        <v>0</v>
      </c>
      <c r="AC63" s="40">
        <f t="shared" si="3"/>
        <v>0</v>
      </c>
      <c r="AD63" s="40"/>
      <c r="AE63" s="40"/>
    </row>
    <row r="64" spans="2:31" ht="12.75" customHeight="1" x14ac:dyDescent="0.2">
      <c r="B64" s="92">
        <f>'[1]CADD Sheets'!$A$2330</f>
        <v>425</v>
      </c>
      <c r="C64" s="93" t="s">
        <v>187</v>
      </c>
      <c r="D64" s="95" t="s">
        <v>132</v>
      </c>
      <c r="E64" s="94">
        <v>322639</v>
      </c>
      <c r="F64" s="94">
        <v>322800</v>
      </c>
      <c r="G64" s="92" t="s">
        <v>27</v>
      </c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43"/>
      <c r="U64" s="92"/>
      <c r="V64" s="92">
        <f>F64-E64</f>
        <v>161</v>
      </c>
      <c r="W64" s="92"/>
      <c r="X64" s="16"/>
      <c r="Y64" s="92"/>
      <c r="Z64" s="40">
        <f t="shared" si="0"/>
        <v>161</v>
      </c>
      <c r="AA64" s="40">
        <f t="shared" si="1"/>
        <v>0</v>
      </c>
      <c r="AB64" s="40">
        <f t="shared" si="2"/>
        <v>0</v>
      </c>
      <c r="AC64" s="40">
        <f t="shared" si="3"/>
        <v>0</v>
      </c>
      <c r="AD64" s="40"/>
      <c r="AE64" s="40"/>
    </row>
    <row r="65" spans="2:31" ht="12.75" customHeight="1" x14ac:dyDescent="0.2">
      <c r="B65" s="92">
        <f>'[1]CADD Sheets'!$A$2330</f>
        <v>425</v>
      </c>
      <c r="C65" s="93" t="s">
        <v>188</v>
      </c>
      <c r="D65" s="95" t="s">
        <v>132</v>
      </c>
      <c r="E65" s="94">
        <v>322600</v>
      </c>
      <c r="F65" s="94">
        <v>322800</v>
      </c>
      <c r="G65" s="92" t="s">
        <v>33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43"/>
      <c r="U65" s="92"/>
      <c r="V65" s="92"/>
      <c r="W65" s="40">
        <f>F65-E65</f>
        <v>200</v>
      </c>
      <c r="X65" s="92"/>
      <c r="Y65" s="92"/>
      <c r="Z65" s="40">
        <f t="shared" si="0"/>
        <v>200</v>
      </c>
      <c r="AA65" s="40">
        <f t="shared" si="1"/>
        <v>0</v>
      </c>
      <c r="AB65" s="40">
        <f t="shared" si="2"/>
        <v>0</v>
      </c>
      <c r="AC65" s="40">
        <f t="shared" si="3"/>
        <v>0</v>
      </c>
      <c r="AD65" s="40"/>
      <c r="AE65" s="40"/>
    </row>
    <row r="66" spans="2:31" ht="12.75" x14ac:dyDescent="0.2">
      <c r="B66" s="92">
        <f>'[1]CADD Sheets'!$A$2330</f>
        <v>425</v>
      </c>
      <c r="C66" s="93" t="s">
        <v>189</v>
      </c>
      <c r="D66" s="95" t="s">
        <v>132</v>
      </c>
      <c r="E66" s="94">
        <v>322600</v>
      </c>
      <c r="F66" s="94">
        <v>322639</v>
      </c>
      <c r="G66" s="92" t="s">
        <v>27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43"/>
      <c r="U66" s="92"/>
      <c r="V66" s="92"/>
      <c r="W66" s="92"/>
      <c r="X66" s="92">
        <f>F66-E66</f>
        <v>39</v>
      </c>
      <c r="Y66" s="92"/>
      <c r="Z66" s="40">
        <f t="shared" si="0"/>
        <v>0</v>
      </c>
      <c r="AA66" s="40">
        <f t="shared" si="1"/>
        <v>0</v>
      </c>
      <c r="AB66" s="40">
        <f t="shared" si="2"/>
        <v>39</v>
      </c>
      <c r="AC66" s="40">
        <f t="shared" si="3"/>
        <v>0</v>
      </c>
      <c r="AD66" s="40"/>
      <c r="AE66" s="40"/>
    </row>
    <row r="67" spans="2:31" ht="12.75" customHeight="1" x14ac:dyDescent="0.2">
      <c r="B67" s="92">
        <f>'[1]CADD Sheets'!$A$2330</f>
        <v>425</v>
      </c>
      <c r="C67" s="93" t="s">
        <v>191</v>
      </c>
      <c r="D67" s="8" t="s">
        <v>261</v>
      </c>
      <c r="E67" s="94">
        <v>87518</v>
      </c>
      <c r="F67" s="94">
        <v>88169</v>
      </c>
      <c r="G67" s="92" t="s">
        <v>30</v>
      </c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92"/>
      <c r="T67" s="43"/>
      <c r="U67" s="92">
        <f>F67-E67</f>
        <v>651</v>
      </c>
      <c r="V67" s="92"/>
      <c r="W67" s="92"/>
      <c r="X67" s="92"/>
      <c r="Y67" s="92"/>
      <c r="Z67" s="40">
        <f t="shared" si="0"/>
        <v>651</v>
      </c>
      <c r="AA67" s="40">
        <f t="shared" si="1"/>
        <v>0</v>
      </c>
      <c r="AB67" s="40">
        <f t="shared" si="2"/>
        <v>0</v>
      </c>
      <c r="AC67" s="40">
        <f t="shared" si="3"/>
        <v>0</v>
      </c>
      <c r="AD67" s="40"/>
      <c r="AE67" s="40"/>
    </row>
    <row r="68" spans="2:31" ht="14.1" customHeight="1" x14ac:dyDescent="0.2">
      <c r="B68" s="92">
        <f>'[1]CADD Sheets'!$A$2330</f>
        <v>425</v>
      </c>
      <c r="C68" s="93" t="s">
        <v>187</v>
      </c>
      <c r="D68" s="8" t="s">
        <v>261</v>
      </c>
      <c r="E68" s="94">
        <v>87483</v>
      </c>
      <c r="F68" s="94">
        <v>88169</v>
      </c>
      <c r="G68" s="92" t="s">
        <v>30</v>
      </c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43"/>
      <c r="U68" s="92"/>
      <c r="V68" s="92">
        <f>F68-E68</f>
        <v>686</v>
      </c>
      <c r="W68" s="92"/>
      <c r="X68" s="16"/>
      <c r="Y68" s="92"/>
      <c r="Z68" s="40">
        <f t="shared" si="0"/>
        <v>686</v>
      </c>
      <c r="AA68" s="40">
        <f t="shared" si="1"/>
        <v>0</v>
      </c>
      <c r="AB68" s="40">
        <f t="shared" si="2"/>
        <v>0</v>
      </c>
      <c r="AC68" s="40">
        <f t="shared" si="3"/>
        <v>0</v>
      </c>
      <c r="AD68" s="40"/>
      <c r="AE68" s="40"/>
    </row>
    <row r="69" spans="2:31" ht="14.1" customHeight="1" x14ac:dyDescent="0.2">
      <c r="B69" s="92">
        <f>'[1]CADD Sheets'!$A$2330</f>
        <v>425</v>
      </c>
      <c r="C69" s="93" t="s">
        <v>188</v>
      </c>
      <c r="D69" s="8" t="s">
        <v>261</v>
      </c>
      <c r="E69" s="94">
        <v>87483</v>
      </c>
      <c r="F69" s="94">
        <v>88169</v>
      </c>
      <c r="G69" s="92" t="s">
        <v>30</v>
      </c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92"/>
      <c r="T69" s="43"/>
      <c r="U69" s="92"/>
      <c r="V69" s="92"/>
      <c r="W69" s="40">
        <f>F69-E69</f>
        <v>686</v>
      </c>
      <c r="X69" s="92"/>
      <c r="Y69" s="92"/>
      <c r="Z69" s="40">
        <f t="shared" si="0"/>
        <v>686</v>
      </c>
      <c r="AA69" s="40">
        <f t="shared" si="1"/>
        <v>0</v>
      </c>
      <c r="AB69" s="40">
        <f t="shared" si="2"/>
        <v>0</v>
      </c>
      <c r="AC69" s="40">
        <f t="shared" si="3"/>
        <v>0</v>
      </c>
      <c r="AD69" s="40"/>
      <c r="AE69" s="40"/>
    </row>
    <row r="70" spans="2:31" ht="14.1" customHeight="1" x14ac:dyDescent="0.2">
      <c r="B70" s="92">
        <f>'[1]CADD Sheets'!$A$2330</f>
        <v>425</v>
      </c>
      <c r="C70" s="93" t="s">
        <v>189</v>
      </c>
      <c r="D70" s="8" t="s">
        <v>261</v>
      </c>
      <c r="E70" s="94">
        <v>87483</v>
      </c>
      <c r="F70" s="94">
        <v>87518</v>
      </c>
      <c r="G70" s="92" t="s">
        <v>30</v>
      </c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92"/>
      <c r="T70" s="43"/>
      <c r="U70" s="92"/>
      <c r="V70" s="92"/>
      <c r="W70" s="92"/>
      <c r="X70" s="92">
        <f>F70-E70</f>
        <v>35</v>
      </c>
      <c r="Y70" s="92"/>
      <c r="Z70" s="40">
        <f t="shared" si="0"/>
        <v>0</v>
      </c>
      <c r="AA70" s="40">
        <f t="shared" si="1"/>
        <v>0</v>
      </c>
      <c r="AB70" s="40">
        <f t="shared" si="2"/>
        <v>35</v>
      </c>
      <c r="AC70" s="40">
        <f t="shared" si="3"/>
        <v>0</v>
      </c>
      <c r="AD70" s="40"/>
      <c r="AE70" s="40"/>
    </row>
    <row r="71" spans="2:31" ht="14.1" customHeight="1" x14ac:dyDescent="0.2">
      <c r="B71" s="92"/>
      <c r="C71" s="93"/>
      <c r="D71" s="8"/>
      <c r="E71" s="94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43"/>
      <c r="U71" s="92"/>
      <c r="V71" s="92"/>
      <c r="W71" s="92"/>
      <c r="X71" s="16"/>
      <c r="Y71" s="92"/>
      <c r="Z71" s="40">
        <f t="shared" si="0"/>
        <v>0</v>
      </c>
      <c r="AA71" s="40">
        <f t="shared" si="1"/>
        <v>0</v>
      </c>
      <c r="AB71" s="40">
        <f t="shared" si="2"/>
        <v>0</v>
      </c>
      <c r="AC71" s="40">
        <f t="shared" si="3"/>
        <v>0</v>
      </c>
      <c r="AD71" s="40"/>
      <c r="AE71" s="40"/>
    </row>
    <row r="72" spans="2:31" ht="15.6" customHeight="1" x14ac:dyDescent="0.2">
      <c r="B72" s="92"/>
      <c r="C72" s="93"/>
      <c r="D72" s="8"/>
      <c r="E72" s="94"/>
      <c r="F72" s="92"/>
      <c r="G72" s="92"/>
      <c r="H72" s="16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16"/>
      <c r="Y72" s="92"/>
      <c r="Z72" s="40">
        <f t="shared" si="0"/>
        <v>0</v>
      </c>
      <c r="AA72" s="40">
        <f t="shared" si="1"/>
        <v>0</v>
      </c>
      <c r="AB72" s="40">
        <f t="shared" si="2"/>
        <v>0</v>
      </c>
      <c r="AC72" s="40">
        <f t="shared" si="3"/>
        <v>0</v>
      </c>
      <c r="AD72" s="40"/>
      <c r="AE72" s="40"/>
    </row>
    <row r="73" spans="2:31" ht="15.95" customHeight="1" thickBot="1" x14ac:dyDescent="0.25">
      <c r="B73" s="92"/>
      <c r="C73" s="93"/>
      <c r="D73" s="8"/>
      <c r="E73" s="94"/>
      <c r="F73" s="92"/>
      <c r="G73" s="92"/>
      <c r="H73" s="16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16"/>
      <c r="Y73" s="92"/>
      <c r="Z73" s="40">
        <f t="shared" si="0"/>
        <v>0</v>
      </c>
      <c r="AA73" s="40">
        <f t="shared" si="1"/>
        <v>0</v>
      </c>
      <c r="AB73" s="40">
        <f t="shared" si="2"/>
        <v>0</v>
      </c>
      <c r="AC73" s="40">
        <f t="shared" si="3"/>
        <v>0</v>
      </c>
      <c r="AD73" s="40">
        <f t="shared" ref="AD73" si="4">SUM(T73:U73)</f>
        <v>0</v>
      </c>
      <c r="AE73" s="40">
        <f t="shared" ref="AE73" si="5">SUM(U73:V73)</f>
        <v>0</v>
      </c>
    </row>
    <row r="74" spans="2:31" ht="12.75" customHeight="1" x14ac:dyDescent="0.2">
      <c r="B74" s="343" t="s">
        <v>346</v>
      </c>
      <c r="C74" s="344"/>
      <c r="D74" s="344"/>
      <c r="E74" s="344"/>
      <c r="F74" s="344"/>
      <c r="G74" s="345"/>
      <c r="H74" s="335">
        <f t="shared" ref="H74:AC74" si="6">SUM(H16:H73)</f>
        <v>400</v>
      </c>
      <c r="I74" s="335">
        <f t="shared" si="6"/>
        <v>0</v>
      </c>
      <c r="J74" s="335">
        <f t="shared" si="6"/>
        <v>1</v>
      </c>
      <c r="K74" s="335">
        <f t="shared" si="6"/>
        <v>0</v>
      </c>
      <c r="L74" s="335">
        <f t="shared" ref="L74" si="7">SUM(L16:L73)</f>
        <v>0</v>
      </c>
      <c r="M74" s="335">
        <f t="shared" si="6"/>
        <v>0</v>
      </c>
      <c r="N74" s="335">
        <f t="shared" si="6"/>
        <v>0</v>
      </c>
      <c r="O74" s="335">
        <f t="shared" si="6"/>
        <v>0</v>
      </c>
      <c r="P74" s="335">
        <f t="shared" si="6"/>
        <v>0</v>
      </c>
      <c r="Q74" s="335">
        <f t="shared" si="6"/>
        <v>0</v>
      </c>
      <c r="R74" s="335">
        <f t="shared" si="6"/>
        <v>0</v>
      </c>
      <c r="S74" s="335">
        <f t="shared" si="6"/>
        <v>0</v>
      </c>
      <c r="T74" s="335">
        <f t="shared" si="6"/>
        <v>0</v>
      </c>
      <c r="U74" s="335">
        <f t="shared" si="6"/>
        <v>5871</v>
      </c>
      <c r="V74" s="335">
        <f t="shared" si="6"/>
        <v>5834</v>
      </c>
      <c r="W74" s="335">
        <f t="shared" si="6"/>
        <v>12910</v>
      </c>
      <c r="X74" s="335">
        <f t="shared" si="6"/>
        <v>3507</v>
      </c>
      <c r="Y74" s="335">
        <f t="shared" si="6"/>
        <v>2939</v>
      </c>
      <c r="Z74" s="335">
        <f t="shared" si="6"/>
        <v>24615</v>
      </c>
      <c r="AA74" s="335">
        <f t="shared" si="6"/>
        <v>2939</v>
      </c>
      <c r="AB74" s="335">
        <f t="shared" si="6"/>
        <v>3507</v>
      </c>
      <c r="AC74" s="335">
        <f t="shared" si="6"/>
        <v>0</v>
      </c>
      <c r="AD74" s="335">
        <f t="shared" ref="AD74:AE74" si="8">SUM(AD16:AD73)</f>
        <v>0</v>
      </c>
      <c r="AE74" s="335">
        <f t="shared" si="8"/>
        <v>0</v>
      </c>
    </row>
    <row r="75" spans="2:31" ht="15" customHeight="1" thickBot="1" x14ac:dyDescent="0.25">
      <c r="B75" s="346"/>
      <c r="C75" s="347"/>
      <c r="D75" s="347"/>
      <c r="E75" s="347"/>
      <c r="F75" s="347"/>
      <c r="G75" s="348"/>
      <c r="H75" s="336"/>
      <c r="I75" s="336"/>
      <c r="J75" s="336"/>
      <c r="K75" s="336"/>
      <c r="L75" s="336"/>
      <c r="M75" s="336"/>
      <c r="N75" s="336"/>
      <c r="O75" s="336"/>
      <c r="P75" s="336"/>
      <c r="Q75" s="336"/>
      <c r="R75" s="336"/>
      <c r="S75" s="336"/>
      <c r="T75" s="336"/>
      <c r="U75" s="336"/>
      <c r="V75" s="336"/>
      <c r="W75" s="336"/>
      <c r="X75" s="336"/>
      <c r="Y75" s="336"/>
      <c r="Z75" s="336"/>
      <c r="AA75" s="336"/>
      <c r="AB75" s="336"/>
      <c r="AC75" s="336"/>
      <c r="AD75" s="336"/>
      <c r="AE75" s="336"/>
    </row>
    <row r="76" spans="2:31" ht="12.75" customHeight="1" x14ac:dyDescent="0.2">
      <c r="B76" s="92"/>
      <c r="C76" s="93"/>
      <c r="D76" s="8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16"/>
      <c r="Y76" s="92"/>
      <c r="Z76" s="92"/>
      <c r="AA76" s="92"/>
      <c r="AB76" s="92"/>
      <c r="AC76" s="92"/>
      <c r="AD76" s="92"/>
      <c r="AE76" s="92"/>
    </row>
    <row r="77" spans="2:31" ht="12.75" customHeight="1" x14ac:dyDescent="0.2">
      <c r="B77" s="92"/>
      <c r="C77" s="93"/>
      <c r="D77" s="8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16"/>
      <c r="Y77" s="92"/>
      <c r="Z77" s="92"/>
      <c r="AA77" s="92"/>
      <c r="AB77" s="92"/>
      <c r="AC77" s="92"/>
      <c r="AD77" s="92"/>
      <c r="AE77" s="92"/>
    </row>
  </sheetData>
  <mergeCells count="59">
    <mergeCell ref="AD5:AD14"/>
    <mergeCell ref="AE5:AE14"/>
    <mergeCell ref="AD74:AD75"/>
    <mergeCell ref="AE74:AE75"/>
    <mergeCell ref="P5:P14"/>
    <mergeCell ref="R74:R75"/>
    <mergeCell ref="AC74:AC75"/>
    <mergeCell ref="AC5:AC14"/>
    <mergeCell ref="Z5:Z14"/>
    <mergeCell ref="W5:W14"/>
    <mergeCell ref="X5:X14"/>
    <mergeCell ref="Y74:Y75"/>
    <mergeCell ref="Y5:Y14"/>
    <mergeCell ref="AB5:AB14"/>
    <mergeCell ref="AB74:AB75"/>
    <mergeCell ref="AA5:AA14"/>
    <mergeCell ref="M5:M14"/>
    <mergeCell ref="H5:H14"/>
    <mergeCell ref="I5:I14"/>
    <mergeCell ref="J5:J14"/>
    <mergeCell ref="K5:K14"/>
    <mergeCell ref="L5:L14"/>
    <mergeCell ref="AA74:AA75"/>
    <mergeCell ref="U5:U14"/>
    <mergeCell ref="V5:V14"/>
    <mergeCell ref="B4:B8"/>
    <mergeCell ref="C4:C8"/>
    <mergeCell ref="D4:D8"/>
    <mergeCell ref="G4:G8"/>
    <mergeCell ref="E5:F14"/>
    <mergeCell ref="D9:D10"/>
    <mergeCell ref="B11:B15"/>
    <mergeCell ref="C11:C15"/>
    <mergeCell ref="G11:G15"/>
    <mergeCell ref="G9:G10"/>
    <mergeCell ref="N5:N14"/>
    <mergeCell ref="O5:O14"/>
    <mergeCell ref="Q5:Q14"/>
    <mergeCell ref="R5:R14"/>
    <mergeCell ref="S5:S14"/>
    <mergeCell ref="T5:T14"/>
    <mergeCell ref="X74:X75"/>
    <mergeCell ref="Z74:Z75"/>
    <mergeCell ref="B74:G75"/>
    <mergeCell ref="W74:W75"/>
    <mergeCell ref="H74:H75"/>
    <mergeCell ref="I74:I75"/>
    <mergeCell ref="N74:N75"/>
    <mergeCell ref="K74:K75"/>
    <mergeCell ref="M74:M75"/>
    <mergeCell ref="J74:J75"/>
    <mergeCell ref="U74:U75"/>
    <mergeCell ref="V74:V75"/>
    <mergeCell ref="O74:O75"/>
    <mergeCell ref="Q74:Q75"/>
    <mergeCell ref="P74:P75"/>
    <mergeCell ref="L74:L75"/>
    <mergeCell ref="S74:S75"/>
    <mergeCell ref="T74:T75"/>
  </mergeCells>
  <pageMargins left="0.75" right="0.75" top="1" bottom="1" header="0.5" footer="0.5"/>
  <pageSetup paperSize="17" scale="7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1:AE77"/>
  <sheetViews>
    <sheetView showZeros="0" topLeftCell="A22" zoomScale="70" zoomScaleNormal="70" workbookViewId="0">
      <selection activeCell="H32" sqref="H32"/>
    </sheetView>
  </sheetViews>
  <sheetFormatPr defaultRowHeight="15" x14ac:dyDescent="0.25"/>
  <cols>
    <col min="1" max="1" width="9.140625" style="1"/>
    <col min="2" max="2" width="10.7109375" style="1" customWidth="1"/>
    <col min="3" max="3" width="8.7109375" style="1" customWidth="1"/>
    <col min="4" max="4" width="27.7109375" style="1" customWidth="1"/>
    <col min="5" max="6" width="11.28515625" style="1" customWidth="1"/>
    <col min="7" max="7" width="9.7109375" style="1" customWidth="1"/>
    <col min="8" max="18" width="7.7109375" style="1" customWidth="1"/>
    <col min="19" max="20" width="7.7109375" style="42" customWidth="1"/>
    <col min="21" max="23" width="7.7109375" style="1" customWidth="1"/>
    <col min="24" max="24" width="7.7109375" style="4" customWidth="1"/>
    <col min="25" max="25" width="7.7109375" style="1" customWidth="1"/>
    <col min="26" max="31" width="7.7109375" style="42" customWidth="1"/>
    <col min="32" max="231" width="9.140625" style="1"/>
    <col min="232" max="233" width="10.7109375" style="1" customWidth="1"/>
    <col min="234" max="234" width="26.42578125" style="1" customWidth="1"/>
    <col min="235" max="236" width="16.7109375" style="1" customWidth="1"/>
    <col min="237" max="237" width="8.7109375" style="1" customWidth="1"/>
    <col min="238" max="262" width="8.42578125" style="1" customWidth="1"/>
    <col min="263" max="487" width="9.140625" style="1"/>
    <col min="488" max="489" width="10.7109375" style="1" customWidth="1"/>
    <col min="490" max="490" width="26.42578125" style="1" customWidth="1"/>
    <col min="491" max="492" width="16.7109375" style="1" customWidth="1"/>
    <col min="493" max="493" width="8.7109375" style="1" customWidth="1"/>
    <col min="494" max="518" width="8.42578125" style="1" customWidth="1"/>
    <col min="519" max="743" width="9.140625" style="1"/>
    <col min="744" max="745" width="10.7109375" style="1" customWidth="1"/>
    <col min="746" max="746" width="26.42578125" style="1" customWidth="1"/>
    <col min="747" max="748" width="16.7109375" style="1" customWidth="1"/>
    <col min="749" max="749" width="8.7109375" style="1" customWidth="1"/>
    <col min="750" max="774" width="8.42578125" style="1" customWidth="1"/>
    <col min="775" max="999" width="9.140625" style="1"/>
    <col min="1000" max="1001" width="10.7109375" style="1" customWidth="1"/>
    <col min="1002" max="1002" width="26.42578125" style="1" customWidth="1"/>
    <col min="1003" max="1004" width="16.7109375" style="1" customWidth="1"/>
    <col min="1005" max="1005" width="8.7109375" style="1" customWidth="1"/>
    <col min="1006" max="1030" width="8.42578125" style="1" customWidth="1"/>
    <col min="1031" max="1255" width="9.140625" style="1"/>
    <col min="1256" max="1257" width="10.7109375" style="1" customWidth="1"/>
    <col min="1258" max="1258" width="26.42578125" style="1" customWidth="1"/>
    <col min="1259" max="1260" width="16.7109375" style="1" customWidth="1"/>
    <col min="1261" max="1261" width="8.7109375" style="1" customWidth="1"/>
    <col min="1262" max="1286" width="8.42578125" style="1" customWidth="1"/>
    <col min="1287" max="1511" width="9.140625" style="1"/>
    <col min="1512" max="1513" width="10.7109375" style="1" customWidth="1"/>
    <col min="1514" max="1514" width="26.42578125" style="1" customWidth="1"/>
    <col min="1515" max="1516" width="16.7109375" style="1" customWidth="1"/>
    <col min="1517" max="1517" width="8.7109375" style="1" customWidth="1"/>
    <col min="1518" max="1542" width="8.42578125" style="1" customWidth="1"/>
    <col min="1543" max="1767" width="9.140625" style="1"/>
    <col min="1768" max="1769" width="10.7109375" style="1" customWidth="1"/>
    <col min="1770" max="1770" width="26.42578125" style="1" customWidth="1"/>
    <col min="1771" max="1772" width="16.7109375" style="1" customWidth="1"/>
    <col min="1773" max="1773" width="8.7109375" style="1" customWidth="1"/>
    <col min="1774" max="1798" width="8.42578125" style="1" customWidth="1"/>
    <col min="1799" max="2023" width="9.140625" style="1"/>
    <col min="2024" max="2025" width="10.7109375" style="1" customWidth="1"/>
    <col min="2026" max="2026" width="26.42578125" style="1" customWidth="1"/>
    <col min="2027" max="2028" width="16.7109375" style="1" customWidth="1"/>
    <col min="2029" max="2029" width="8.7109375" style="1" customWidth="1"/>
    <col min="2030" max="2054" width="8.42578125" style="1" customWidth="1"/>
    <col min="2055" max="2279" width="9.140625" style="1"/>
    <col min="2280" max="2281" width="10.7109375" style="1" customWidth="1"/>
    <col min="2282" max="2282" width="26.42578125" style="1" customWidth="1"/>
    <col min="2283" max="2284" width="16.7109375" style="1" customWidth="1"/>
    <col min="2285" max="2285" width="8.7109375" style="1" customWidth="1"/>
    <col min="2286" max="2310" width="8.42578125" style="1" customWidth="1"/>
    <col min="2311" max="2535" width="9.140625" style="1"/>
    <col min="2536" max="2537" width="10.7109375" style="1" customWidth="1"/>
    <col min="2538" max="2538" width="26.42578125" style="1" customWidth="1"/>
    <col min="2539" max="2540" width="16.7109375" style="1" customWidth="1"/>
    <col min="2541" max="2541" width="8.7109375" style="1" customWidth="1"/>
    <col min="2542" max="2566" width="8.42578125" style="1" customWidth="1"/>
    <col min="2567" max="2791" width="9.140625" style="1"/>
    <col min="2792" max="2793" width="10.7109375" style="1" customWidth="1"/>
    <col min="2794" max="2794" width="26.42578125" style="1" customWidth="1"/>
    <col min="2795" max="2796" width="16.7109375" style="1" customWidth="1"/>
    <col min="2797" max="2797" width="8.7109375" style="1" customWidth="1"/>
    <col min="2798" max="2822" width="8.42578125" style="1" customWidth="1"/>
    <col min="2823" max="3047" width="9.140625" style="1"/>
    <col min="3048" max="3049" width="10.7109375" style="1" customWidth="1"/>
    <col min="3050" max="3050" width="26.42578125" style="1" customWidth="1"/>
    <col min="3051" max="3052" width="16.7109375" style="1" customWidth="1"/>
    <col min="3053" max="3053" width="8.7109375" style="1" customWidth="1"/>
    <col min="3054" max="3078" width="8.42578125" style="1" customWidth="1"/>
    <col min="3079" max="3303" width="9.140625" style="1"/>
    <col min="3304" max="3305" width="10.7109375" style="1" customWidth="1"/>
    <col min="3306" max="3306" width="26.42578125" style="1" customWidth="1"/>
    <col min="3307" max="3308" width="16.7109375" style="1" customWidth="1"/>
    <col min="3309" max="3309" width="8.7109375" style="1" customWidth="1"/>
    <col min="3310" max="3334" width="8.42578125" style="1" customWidth="1"/>
    <col min="3335" max="3559" width="9.140625" style="1"/>
    <col min="3560" max="3561" width="10.7109375" style="1" customWidth="1"/>
    <col min="3562" max="3562" width="26.42578125" style="1" customWidth="1"/>
    <col min="3563" max="3564" width="16.7109375" style="1" customWidth="1"/>
    <col min="3565" max="3565" width="8.7109375" style="1" customWidth="1"/>
    <col min="3566" max="3590" width="8.42578125" style="1" customWidth="1"/>
    <col min="3591" max="3815" width="9.140625" style="1"/>
    <col min="3816" max="3817" width="10.7109375" style="1" customWidth="1"/>
    <col min="3818" max="3818" width="26.42578125" style="1" customWidth="1"/>
    <col min="3819" max="3820" width="16.7109375" style="1" customWidth="1"/>
    <col min="3821" max="3821" width="8.7109375" style="1" customWidth="1"/>
    <col min="3822" max="3846" width="8.42578125" style="1" customWidth="1"/>
    <col min="3847" max="4071" width="9.140625" style="1"/>
    <col min="4072" max="4073" width="10.7109375" style="1" customWidth="1"/>
    <col min="4074" max="4074" width="26.42578125" style="1" customWidth="1"/>
    <col min="4075" max="4076" width="16.7109375" style="1" customWidth="1"/>
    <col min="4077" max="4077" width="8.7109375" style="1" customWidth="1"/>
    <col min="4078" max="4102" width="8.42578125" style="1" customWidth="1"/>
    <col min="4103" max="4327" width="9.140625" style="1"/>
    <col min="4328" max="4329" width="10.7109375" style="1" customWidth="1"/>
    <col min="4330" max="4330" width="26.42578125" style="1" customWidth="1"/>
    <col min="4331" max="4332" width="16.7109375" style="1" customWidth="1"/>
    <col min="4333" max="4333" width="8.7109375" style="1" customWidth="1"/>
    <col min="4334" max="4358" width="8.42578125" style="1" customWidth="1"/>
    <col min="4359" max="4583" width="9.140625" style="1"/>
    <col min="4584" max="4585" width="10.7109375" style="1" customWidth="1"/>
    <col min="4586" max="4586" width="26.42578125" style="1" customWidth="1"/>
    <col min="4587" max="4588" width="16.7109375" style="1" customWidth="1"/>
    <col min="4589" max="4589" width="8.7109375" style="1" customWidth="1"/>
    <col min="4590" max="4614" width="8.42578125" style="1" customWidth="1"/>
    <col min="4615" max="4839" width="9.140625" style="1"/>
    <col min="4840" max="4841" width="10.7109375" style="1" customWidth="1"/>
    <col min="4842" max="4842" width="26.42578125" style="1" customWidth="1"/>
    <col min="4843" max="4844" width="16.7109375" style="1" customWidth="1"/>
    <col min="4845" max="4845" width="8.7109375" style="1" customWidth="1"/>
    <col min="4846" max="4870" width="8.42578125" style="1" customWidth="1"/>
    <col min="4871" max="5095" width="9.140625" style="1"/>
    <col min="5096" max="5097" width="10.7109375" style="1" customWidth="1"/>
    <col min="5098" max="5098" width="26.42578125" style="1" customWidth="1"/>
    <col min="5099" max="5100" width="16.7109375" style="1" customWidth="1"/>
    <col min="5101" max="5101" width="8.7109375" style="1" customWidth="1"/>
    <col min="5102" max="5126" width="8.42578125" style="1" customWidth="1"/>
    <col min="5127" max="5351" width="9.140625" style="1"/>
    <col min="5352" max="5353" width="10.7109375" style="1" customWidth="1"/>
    <col min="5354" max="5354" width="26.42578125" style="1" customWidth="1"/>
    <col min="5355" max="5356" width="16.7109375" style="1" customWidth="1"/>
    <col min="5357" max="5357" width="8.7109375" style="1" customWidth="1"/>
    <col min="5358" max="5382" width="8.42578125" style="1" customWidth="1"/>
    <col min="5383" max="5607" width="9.140625" style="1"/>
    <col min="5608" max="5609" width="10.7109375" style="1" customWidth="1"/>
    <col min="5610" max="5610" width="26.42578125" style="1" customWidth="1"/>
    <col min="5611" max="5612" width="16.7109375" style="1" customWidth="1"/>
    <col min="5613" max="5613" width="8.7109375" style="1" customWidth="1"/>
    <col min="5614" max="5638" width="8.42578125" style="1" customWidth="1"/>
    <col min="5639" max="5863" width="9.140625" style="1"/>
    <col min="5864" max="5865" width="10.7109375" style="1" customWidth="1"/>
    <col min="5866" max="5866" width="26.42578125" style="1" customWidth="1"/>
    <col min="5867" max="5868" width="16.7109375" style="1" customWidth="1"/>
    <col min="5869" max="5869" width="8.7109375" style="1" customWidth="1"/>
    <col min="5870" max="5894" width="8.42578125" style="1" customWidth="1"/>
    <col min="5895" max="6119" width="9.140625" style="1"/>
    <col min="6120" max="6121" width="10.7109375" style="1" customWidth="1"/>
    <col min="6122" max="6122" width="26.42578125" style="1" customWidth="1"/>
    <col min="6123" max="6124" width="16.7109375" style="1" customWidth="1"/>
    <col min="6125" max="6125" width="8.7109375" style="1" customWidth="1"/>
    <col min="6126" max="6150" width="8.42578125" style="1" customWidth="1"/>
    <col min="6151" max="6375" width="9.140625" style="1"/>
    <col min="6376" max="6377" width="10.7109375" style="1" customWidth="1"/>
    <col min="6378" max="6378" width="26.42578125" style="1" customWidth="1"/>
    <col min="6379" max="6380" width="16.7109375" style="1" customWidth="1"/>
    <col min="6381" max="6381" width="8.7109375" style="1" customWidth="1"/>
    <col min="6382" max="6406" width="8.42578125" style="1" customWidth="1"/>
    <col min="6407" max="6631" width="9.140625" style="1"/>
    <col min="6632" max="6633" width="10.7109375" style="1" customWidth="1"/>
    <col min="6634" max="6634" width="26.42578125" style="1" customWidth="1"/>
    <col min="6635" max="6636" width="16.7109375" style="1" customWidth="1"/>
    <col min="6637" max="6637" width="8.7109375" style="1" customWidth="1"/>
    <col min="6638" max="6662" width="8.42578125" style="1" customWidth="1"/>
    <col min="6663" max="6887" width="9.140625" style="1"/>
    <col min="6888" max="6889" width="10.7109375" style="1" customWidth="1"/>
    <col min="6890" max="6890" width="26.42578125" style="1" customWidth="1"/>
    <col min="6891" max="6892" width="16.7109375" style="1" customWidth="1"/>
    <col min="6893" max="6893" width="8.7109375" style="1" customWidth="1"/>
    <col min="6894" max="6918" width="8.42578125" style="1" customWidth="1"/>
    <col min="6919" max="7143" width="9.140625" style="1"/>
    <col min="7144" max="7145" width="10.7109375" style="1" customWidth="1"/>
    <col min="7146" max="7146" width="26.42578125" style="1" customWidth="1"/>
    <col min="7147" max="7148" width="16.7109375" style="1" customWidth="1"/>
    <col min="7149" max="7149" width="8.7109375" style="1" customWidth="1"/>
    <col min="7150" max="7174" width="8.42578125" style="1" customWidth="1"/>
    <col min="7175" max="7399" width="9.140625" style="1"/>
    <col min="7400" max="7401" width="10.7109375" style="1" customWidth="1"/>
    <col min="7402" max="7402" width="26.42578125" style="1" customWidth="1"/>
    <col min="7403" max="7404" width="16.7109375" style="1" customWidth="1"/>
    <col min="7405" max="7405" width="8.7109375" style="1" customWidth="1"/>
    <col min="7406" max="7430" width="8.42578125" style="1" customWidth="1"/>
    <col min="7431" max="7655" width="9.140625" style="1"/>
    <col min="7656" max="7657" width="10.7109375" style="1" customWidth="1"/>
    <col min="7658" max="7658" width="26.42578125" style="1" customWidth="1"/>
    <col min="7659" max="7660" width="16.7109375" style="1" customWidth="1"/>
    <col min="7661" max="7661" width="8.7109375" style="1" customWidth="1"/>
    <col min="7662" max="7686" width="8.42578125" style="1" customWidth="1"/>
    <col min="7687" max="7911" width="9.140625" style="1"/>
    <col min="7912" max="7913" width="10.7109375" style="1" customWidth="1"/>
    <col min="7914" max="7914" width="26.42578125" style="1" customWidth="1"/>
    <col min="7915" max="7916" width="16.7109375" style="1" customWidth="1"/>
    <col min="7917" max="7917" width="8.7109375" style="1" customWidth="1"/>
    <col min="7918" max="7942" width="8.42578125" style="1" customWidth="1"/>
    <col min="7943" max="8167" width="9.140625" style="1"/>
    <col min="8168" max="8169" width="10.7109375" style="1" customWidth="1"/>
    <col min="8170" max="8170" width="26.42578125" style="1" customWidth="1"/>
    <col min="8171" max="8172" width="16.7109375" style="1" customWidth="1"/>
    <col min="8173" max="8173" width="8.7109375" style="1" customWidth="1"/>
    <col min="8174" max="8198" width="8.42578125" style="1" customWidth="1"/>
    <col min="8199" max="8423" width="9.140625" style="1"/>
    <col min="8424" max="8425" width="10.7109375" style="1" customWidth="1"/>
    <col min="8426" max="8426" width="26.42578125" style="1" customWidth="1"/>
    <col min="8427" max="8428" width="16.7109375" style="1" customWidth="1"/>
    <col min="8429" max="8429" width="8.7109375" style="1" customWidth="1"/>
    <col min="8430" max="8454" width="8.42578125" style="1" customWidth="1"/>
    <col min="8455" max="8679" width="9.140625" style="1"/>
    <col min="8680" max="8681" width="10.7109375" style="1" customWidth="1"/>
    <col min="8682" max="8682" width="26.42578125" style="1" customWidth="1"/>
    <col min="8683" max="8684" width="16.7109375" style="1" customWidth="1"/>
    <col min="8685" max="8685" width="8.7109375" style="1" customWidth="1"/>
    <col min="8686" max="8710" width="8.42578125" style="1" customWidth="1"/>
    <col min="8711" max="8935" width="9.140625" style="1"/>
    <col min="8936" max="8937" width="10.7109375" style="1" customWidth="1"/>
    <col min="8938" max="8938" width="26.42578125" style="1" customWidth="1"/>
    <col min="8939" max="8940" width="16.7109375" style="1" customWidth="1"/>
    <col min="8941" max="8941" width="8.7109375" style="1" customWidth="1"/>
    <col min="8942" max="8966" width="8.42578125" style="1" customWidth="1"/>
    <col min="8967" max="9191" width="9.140625" style="1"/>
    <col min="9192" max="9193" width="10.7109375" style="1" customWidth="1"/>
    <col min="9194" max="9194" width="26.42578125" style="1" customWidth="1"/>
    <col min="9195" max="9196" width="16.7109375" style="1" customWidth="1"/>
    <col min="9197" max="9197" width="8.7109375" style="1" customWidth="1"/>
    <col min="9198" max="9222" width="8.42578125" style="1" customWidth="1"/>
    <col min="9223" max="9447" width="9.140625" style="1"/>
    <col min="9448" max="9449" width="10.7109375" style="1" customWidth="1"/>
    <col min="9450" max="9450" width="26.42578125" style="1" customWidth="1"/>
    <col min="9451" max="9452" width="16.7109375" style="1" customWidth="1"/>
    <col min="9453" max="9453" width="8.7109375" style="1" customWidth="1"/>
    <col min="9454" max="9478" width="8.42578125" style="1" customWidth="1"/>
    <col min="9479" max="9703" width="9.140625" style="1"/>
    <col min="9704" max="9705" width="10.7109375" style="1" customWidth="1"/>
    <col min="9706" max="9706" width="26.42578125" style="1" customWidth="1"/>
    <col min="9707" max="9708" width="16.7109375" style="1" customWidth="1"/>
    <col min="9709" max="9709" width="8.7109375" style="1" customWidth="1"/>
    <col min="9710" max="9734" width="8.42578125" style="1" customWidth="1"/>
    <col min="9735" max="9959" width="9.140625" style="1"/>
    <col min="9960" max="9961" width="10.7109375" style="1" customWidth="1"/>
    <col min="9962" max="9962" width="26.42578125" style="1" customWidth="1"/>
    <col min="9963" max="9964" width="16.7109375" style="1" customWidth="1"/>
    <col min="9965" max="9965" width="8.7109375" style="1" customWidth="1"/>
    <col min="9966" max="9990" width="8.42578125" style="1" customWidth="1"/>
    <col min="9991" max="10215" width="9.140625" style="1"/>
    <col min="10216" max="10217" width="10.7109375" style="1" customWidth="1"/>
    <col min="10218" max="10218" width="26.42578125" style="1" customWidth="1"/>
    <col min="10219" max="10220" width="16.7109375" style="1" customWidth="1"/>
    <col min="10221" max="10221" width="8.7109375" style="1" customWidth="1"/>
    <col min="10222" max="10246" width="8.42578125" style="1" customWidth="1"/>
    <col min="10247" max="10471" width="9.140625" style="1"/>
    <col min="10472" max="10473" width="10.7109375" style="1" customWidth="1"/>
    <col min="10474" max="10474" width="26.42578125" style="1" customWidth="1"/>
    <col min="10475" max="10476" width="16.7109375" style="1" customWidth="1"/>
    <col min="10477" max="10477" width="8.7109375" style="1" customWidth="1"/>
    <col min="10478" max="10502" width="8.42578125" style="1" customWidth="1"/>
    <col min="10503" max="10727" width="9.140625" style="1"/>
    <col min="10728" max="10729" width="10.7109375" style="1" customWidth="1"/>
    <col min="10730" max="10730" width="26.42578125" style="1" customWidth="1"/>
    <col min="10731" max="10732" width="16.7109375" style="1" customWidth="1"/>
    <col min="10733" max="10733" width="8.7109375" style="1" customWidth="1"/>
    <col min="10734" max="10758" width="8.42578125" style="1" customWidth="1"/>
    <col min="10759" max="10983" width="9.140625" style="1"/>
    <col min="10984" max="10985" width="10.7109375" style="1" customWidth="1"/>
    <col min="10986" max="10986" width="26.42578125" style="1" customWidth="1"/>
    <col min="10987" max="10988" width="16.7109375" style="1" customWidth="1"/>
    <col min="10989" max="10989" width="8.7109375" style="1" customWidth="1"/>
    <col min="10990" max="11014" width="8.42578125" style="1" customWidth="1"/>
    <col min="11015" max="11239" width="9.140625" style="1"/>
    <col min="11240" max="11241" width="10.7109375" style="1" customWidth="1"/>
    <col min="11242" max="11242" width="26.42578125" style="1" customWidth="1"/>
    <col min="11243" max="11244" width="16.7109375" style="1" customWidth="1"/>
    <col min="11245" max="11245" width="8.7109375" style="1" customWidth="1"/>
    <col min="11246" max="11270" width="8.42578125" style="1" customWidth="1"/>
    <col min="11271" max="11495" width="9.140625" style="1"/>
    <col min="11496" max="11497" width="10.7109375" style="1" customWidth="1"/>
    <col min="11498" max="11498" width="26.42578125" style="1" customWidth="1"/>
    <col min="11499" max="11500" width="16.7109375" style="1" customWidth="1"/>
    <col min="11501" max="11501" width="8.7109375" style="1" customWidth="1"/>
    <col min="11502" max="11526" width="8.42578125" style="1" customWidth="1"/>
    <col min="11527" max="11751" width="9.140625" style="1"/>
    <col min="11752" max="11753" width="10.7109375" style="1" customWidth="1"/>
    <col min="11754" max="11754" width="26.42578125" style="1" customWidth="1"/>
    <col min="11755" max="11756" width="16.7109375" style="1" customWidth="1"/>
    <col min="11757" max="11757" width="8.7109375" style="1" customWidth="1"/>
    <col min="11758" max="11782" width="8.42578125" style="1" customWidth="1"/>
    <col min="11783" max="12007" width="9.140625" style="1"/>
    <col min="12008" max="12009" width="10.7109375" style="1" customWidth="1"/>
    <col min="12010" max="12010" width="26.42578125" style="1" customWidth="1"/>
    <col min="12011" max="12012" width="16.7109375" style="1" customWidth="1"/>
    <col min="12013" max="12013" width="8.7109375" style="1" customWidth="1"/>
    <col min="12014" max="12038" width="8.42578125" style="1" customWidth="1"/>
    <col min="12039" max="12263" width="9.140625" style="1"/>
    <col min="12264" max="12265" width="10.7109375" style="1" customWidth="1"/>
    <col min="12266" max="12266" width="26.42578125" style="1" customWidth="1"/>
    <col min="12267" max="12268" width="16.7109375" style="1" customWidth="1"/>
    <col min="12269" max="12269" width="8.7109375" style="1" customWidth="1"/>
    <col min="12270" max="12294" width="8.42578125" style="1" customWidth="1"/>
    <col min="12295" max="12519" width="9.140625" style="1"/>
    <col min="12520" max="12521" width="10.7109375" style="1" customWidth="1"/>
    <col min="12522" max="12522" width="26.42578125" style="1" customWidth="1"/>
    <col min="12523" max="12524" width="16.7109375" style="1" customWidth="1"/>
    <col min="12525" max="12525" width="8.7109375" style="1" customWidth="1"/>
    <col min="12526" max="12550" width="8.42578125" style="1" customWidth="1"/>
    <col min="12551" max="12775" width="9.140625" style="1"/>
    <col min="12776" max="12777" width="10.7109375" style="1" customWidth="1"/>
    <col min="12778" max="12778" width="26.42578125" style="1" customWidth="1"/>
    <col min="12779" max="12780" width="16.7109375" style="1" customWidth="1"/>
    <col min="12781" max="12781" width="8.7109375" style="1" customWidth="1"/>
    <col min="12782" max="12806" width="8.42578125" style="1" customWidth="1"/>
    <col min="12807" max="13031" width="9.140625" style="1"/>
    <col min="13032" max="13033" width="10.7109375" style="1" customWidth="1"/>
    <col min="13034" max="13034" width="26.42578125" style="1" customWidth="1"/>
    <col min="13035" max="13036" width="16.7109375" style="1" customWidth="1"/>
    <col min="13037" max="13037" width="8.7109375" style="1" customWidth="1"/>
    <col min="13038" max="13062" width="8.42578125" style="1" customWidth="1"/>
    <col min="13063" max="13287" width="9.140625" style="1"/>
    <col min="13288" max="13289" width="10.7109375" style="1" customWidth="1"/>
    <col min="13290" max="13290" width="26.42578125" style="1" customWidth="1"/>
    <col min="13291" max="13292" width="16.7109375" style="1" customWidth="1"/>
    <col min="13293" max="13293" width="8.7109375" style="1" customWidth="1"/>
    <col min="13294" max="13318" width="8.42578125" style="1" customWidth="1"/>
    <col min="13319" max="13543" width="9.140625" style="1"/>
    <col min="13544" max="13545" width="10.7109375" style="1" customWidth="1"/>
    <col min="13546" max="13546" width="26.42578125" style="1" customWidth="1"/>
    <col min="13547" max="13548" width="16.7109375" style="1" customWidth="1"/>
    <col min="13549" max="13549" width="8.7109375" style="1" customWidth="1"/>
    <col min="13550" max="13574" width="8.42578125" style="1" customWidth="1"/>
    <col min="13575" max="13799" width="9.140625" style="1"/>
    <col min="13800" max="13801" width="10.7109375" style="1" customWidth="1"/>
    <col min="13802" max="13802" width="26.42578125" style="1" customWidth="1"/>
    <col min="13803" max="13804" width="16.7109375" style="1" customWidth="1"/>
    <col min="13805" max="13805" width="8.7109375" style="1" customWidth="1"/>
    <col min="13806" max="13830" width="8.42578125" style="1" customWidth="1"/>
    <col min="13831" max="14055" width="9.140625" style="1"/>
    <col min="14056" max="14057" width="10.7109375" style="1" customWidth="1"/>
    <col min="14058" max="14058" width="26.42578125" style="1" customWidth="1"/>
    <col min="14059" max="14060" width="16.7109375" style="1" customWidth="1"/>
    <col min="14061" max="14061" width="8.7109375" style="1" customWidth="1"/>
    <col min="14062" max="14086" width="8.42578125" style="1" customWidth="1"/>
    <col min="14087" max="14311" width="9.140625" style="1"/>
    <col min="14312" max="14313" width="10.7109375" style="1" customWidth="1"/>
    <col min="14314" max="14314" width="26.42578125" style="1" customWidth="1"/>
    <col min="14315" max="14316" width="16.7109375" style="1" customWidth="1"/>
    <col min="14317" max="14317" width="8.7109375" style="1" customWidth="1"/>
    <col min="14318" max="14342" width="8.42578125" style="1" customWidth="1"/>
    <col min="14343" max="14567" width="9.140625" style="1"/>
    <col min="14568" max="14569" width="10.7109375" style="1" customWidth="1"/>
    <col min="14570" max="14570" width="26.42578125" style="1" customWidth="1"/>
    <col min="14571" max="14572" width="16.7109375" style="1" customWidth="1"/>
    <col min="14573" max="14573" width="8.7109375" style="1" customWidth="1"/>
    <col min="14574" max="14598" width="8.42578125" style="1" customWidth="1"/>
    <col min="14599" max="14823" width="9.140625" style="1"/>
    <col min="14824" max="14825" width="10.7109375" style="1" customWidth="1"/>
    <col min="14826" max="14826" width="26.42578125" style="1" customWidth="1"/>
    <col min="14827" max="14828" width="16.7109375" style="1" customWidth="1"/>
    <col min="14829" max="14829" width="8.7109375" style="1" customWidth="1"/>
    <col min="14830" max="14854" width="8.42578125" style="1" customWidth="1"/>
    <col min="14855" max="15079" width="9.140625" style="1"/>
    <col min="15080" max="15081" width="10.7109375" style="1" customWidth="1"/>
    <col min="15082" max="15082" width="26.42578125" style="1" customWidth="1"/>
    <col min="15083" max="15084" width="16.7109375" style="1" customWidth="1"/>
    <col min="15085" max="15085" width="8.7109375" style="1" customWidth="1"/>
    <col min="15086" max="15110" width="8.42578125" style="1" customWidth="1"/>
    <col min="15111" max="15335" width="9.140625" style="1"/>
    <col min="15336" max="15337" width="10.7109375" style="1" customWidth="1"/>
    <col min="15338" max="15338" width="26.42578125" style="1" customWidth="1"/>
    <col min="15339" max="15340" width="16.7109375" style="1" customWidth="1"/>
    <col min="15341" max="15341" width="8.7109375" style="1" customWidth="1"/>
    <col min="15342" max="15366" width="8.42578125" style="1" customWidth="1"/>
    <col min="15367" max="15591" width="9.140625" style="1"/>
    <col min="15592" max="15593" width="10.7109375" style="1" customWidth="1"/>
    <col min="15594" max="15594" width="26.42578125" style="1" customWidth="1"/>
    <col min="15595" max="15596" width="16.7109375" style="1" customWidth="1"/>
    <col min="15597" max="15597" width="8.7109375" style="1" customWidth="1"/>
    <col min="15598" max="15622" width="8.42578125" style="1" customWidth="1"/>
    <col min="15623" max="15847" width="9.140625" style="1"/>
    <col min="15848" max="15849" width="10.7109375" style="1" customWidth="1"/>
    <col min="15850" max="15850" width="26.42578125" style="1" customWidth="1"/>
    <col min="15851" max="15852" width="16.7109375" style="1" customWidth="1"/>
    <col min="15853" max="15853" width="8.7109375" style="1" customWidth="1"/>
    <col min="15854" max="15878" width="8.42578125" style="1" customWidth="1"/>
    <col min="15879" max="16103" width="9.140625" style="1"/>
    <col min="16104" max="16105" width="10.7109375" style="1" customWidth="1"/>
    <col min="16106" max="16106" width="26.42578125" style="1" customWidth="1"/>
    <col min="16107" max="16108" width="16.7109375" style="1" customWidth="1"/>
    <col min="16109" max="16109" width="8.7109375" style="1" customWidth="1"/>
    <col min="16110" max="16134" width="8.42578125" style="1" customWidth="1"/>
    <col min="16135" max="16367" width="9.140625" style="1"/>
    <col min="16368" max="16379" width="9.140625" style="1" customWidth="1"/>
    <col min="16380" max="16384" width="9.140625" style="1"/>
  </cols>
  <sheetData>
    <row r="1" spans="2:31" ht="12.75" x14ac:dyDescent="0.2">
      <c r="F1" s="2" t="s">
        <v>0</v>
      </c>
      <c r="G1" s="3"/>
      <c r="H1" s="70">
        <f>'PAVT MARK 1'!H1</f>
        <v>720</v>
      </c>
      <c r="I1" s="70">
        <f>'PAVT MARK 1'!I1</f>
        <v>1300</v>
      </c>
      <c r="J1" s="70">
        <f>'PAVT MARK 1'!J1</f>
        <v>1350</v>
      </c>
      <c r="K1" s="70">
        <f>'PAVT MARK 1'!K1</f>
        <v>1630</v>
      </c>
      <c r="L1" s="70">
        <f>'PAVT MARK 1'!L1</f>
        <v>50100</v>
      </c>
      <c r="M1" s="70">
        <f>'PAVT MARK 1'!M1</f>
        <v>50300</v>
      </c>
      <c r="N1" s="70">
        <f>'PAVT MARK 1'!N1</f>
        <v>50300</v>
      </c>
      <c r="O1" s="70">
        <f>'PAVT MARK 1'!O1</f>
        <v>50300</v>
      </c>
      <c r="P1" s="70">
        <f>'PAVT MARK 1'!P1</f>
        <v>50300</v>
      </c>
      <c r="Q1" s="70">
        <f>'PAVT MARK 1'!Q1</f>
        <v>50400</v>
      </c>
      <c r="R1" s="70">
        <f>'PAVT MARK 1'!R1</f>
        <v>50400</v>
      </c>
      <c r="S1" s="70">
        <f>'PAVT MARK 1'!S1</f>
        <v>12010</v>
      </c>
      <c r="T1" s="70">
        <f>'PAVT MARK 1'!T1</f>
        <v>12110</v>
      </c>
      <c r="U1" s="70">
        <f>'PAVT MARK 1'!U1</f>
        <v>14010</v>
      </c>
      <c r="V1" s="70">
        <f>'PAVT MARK 1'!V1</f>
        <v>14010</v>
      </c>
      <c r="W1" s="70">
        <f>'PAVT MARK 1'!W1</f>
        <v>14110</v>
      </c>
      <c r="X1" s="70">
        <f>'PAVT MARK 1'!X1</f>
        <v>14310</v>
      </c>
      <c r="Y1" s="70">
        <f>'PAVT MARK 1'!Y1</f>
        <v>14410</v>
      </c>
      <c r="Z1" s="70">
        <f>'PAVT MARK 1'!Z1</f>
        <v>10010</v>
      </c>
      <c r="AA1" s="70">
        <f>'PAVT MARK 1'!AA1</f>
        <v>10110</v>
      </c>
      <c r="AB1" s="70">
        <f>'PAVT MARK 1'!AB1</f>
        <v>10130</v>
      </c>
      <c r="AC1" s="70">
        <f>'PAVT MARK 1'!AC1</f>
        <v>20010</v>
      </c>
      <c r="AD1" s="70">
        <f>'PAVT MARK 1'!AD1</f>
        <v>0</v>
      </c>
      <c r="AE1" s="70">
        <f>'PAVT MARK 1'!AE1</f>
        <v>0</v>
      </c>
    </row>
    <row r="2" spans="2:31" x14ac:dyDescent="0.25"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Y2" s="4"/>
      <c r="Z2" s="4"/>
      <c r="AA2" s="4"/>
      <c r="AB2" s="4"/>
      <c r="AC2" s="4"/>
      <c r="AD2" s="4"/>
      <c r="AE2" s="4"/>
    </row>
    <row r="3" spans="2:31" x14ac:dyDescent="0.25"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Y3" s="4"/>
      <c r="Z3" s="4"/>
      <c r="AA3" s="4"/>
      <c r="AB3" s="4"/>
      <c r="AC3" s="4"/>
      <c r="AD3" s="4"/>
      <c r="AE3" s="4"/>
    </row>
    <row r="4" spans="2:31" ht="12.75" customHeight="1" x14ac:dyDescent="0.2">
      <c r="B4" s="342"/>
      <c r="C4" s="337"/>
      <c r="D4" s="342"/>
      <c r="E4" s="5"/>
      <c r="F4" s="6"/>
      <c r="G4" s="337"/>
      <c r="H4" s="7">
        <f>'PAVT MARK 1'!H4</f>
        <v>644</v>
      </c>
      <c r="I4" s="7">
        <f>'PAVT MARK 1'!I4</f>
        <v>644</v>
      </c>
      <c r="J4" s="7">
        <f>'PAVT MARK 1'!J4</f>
        <v>644</v>
      </c>
      <c r="K4" s="7">
        <f>'PAVT MARK 1'!K4</f>
        <v>644</v>
      </c>
      <c r="L4" s="7">
        <f>'PAVT MARK 1'!L4</f>
        <v>644</v>
      </c>
      <c r="M4" s="7">
        <f>'PAVT MARK 1'!M4</f>
        <v>644</v>
      </c>
      <c r="N4" s="7">
        <f>'PAVT MARK 1'!N4</f>
        <v>644</v>
      </c>
      <c r="O4" s="7">
        <f>'PAVT MARK 1'!O4</f>
        <v>644</v>
      </c>
      <c r="P4" s="7">
        <f>'PAVT MARK 1'!P4</f>
        <v>644</v>
      </c>
      <c r="Q4" s="7">
        <f>'PAVT MARK 1'!Q4</f>
        <v>644</v>
      </c>
      <c r="R4" s="7">
        <f>'PAVT MARK 1'!R4</f>
        <v>644</v>
      </c>
      <c r="S4" s="7">
        <f>'PAVT MARK 1'!S4</f>
        <v>807</v>
      </c>
      <c r="T4" s="7">
        <f>'PAVT MARK 1'!T4</f>
        <v>807</v>
      </c>
      <c r="U4" s="7">
        <f>'PAVT MARK 1'!U4</f>
        <v>807</v>
      </c>
      <c r="V4" s="7">
        <f>'PAVT MARK 1'!V4</f>
        <v>807</v>
      </c>
      <c r="W4" s="7">
        <f>'PAVT MARK 1'!W4</f>
        <v>807</v>
      </c>
      <c r="X4" s="7">
        <f>'PAVT MARK 1'!X4</f>
        <v>807</v>
      </c>
      <c r="Y4" s="7">
        <f>'PAVT MARK 1'!Y4</f>
        <v>807</v>
      </c>
      <c r="Z4" s="7">
        <f>'PAVT MARK 1'!Z4</f>
        <v>850</v>
      </c>
      <c r="AA4" s="7">
        <f>'PAVT MARK 1'!AA4</f>
        <v>850</v>
      </c>
      <c r="AB4" s="7">
        <f>'PAVT MARK 1'!AB4</f>
        <v>850</v>
      </c>
      <c r="AC4" s="7">
        <f>'PAVT MARK 1'!AC4</f>
        <v>850</v>
      </c>
      <c r="AD4" s="7">
        <f>'PAVT MARK 1'!AD4</f>
        <v>0</v>
      </c>
      <c r="AE4" s="7">
        <f>'PAVT MARK 1'!AE4</f>
        <v>0</v>
      </c>
    </row>
    <row r="5" spans="2:31" ht="12.75" customHeight="1" x14ac:dyDescent="0.2">
      <c r="B5" s="319"/>
      <c r="C5" s="338"/>
      <c r="D5" s="332"/>
      <c r="E5" s="339" t="s">
        <v>1</v>
      </c>
      <c r="F5" s="340"/>
      <c r="G5" s="338"/>
      <c r="H5" s="324" t="str">
        <f>'PAVT MARK 1'!H5:H14</f>
        <v>CHEVRON MARKING</v>
      </c>
      <c r="I5" s="324" t="str">
        <f>'PAVT MARK 1'!I5:I14</f>
        <v>LANE ARROW</v>
      </c>
      <c r="J5" s="324" t="str">
        <f>'PAVT MARK 1'!J5:J14</f>
        <v>LANE REDUCTION ARROW</v>
      </c>
      <c r="K5" s="324" t="str">
        <f>'PAVT MARK 1'!K5:K14</f>
        <v>BIKE LANE SYMBOL MARKING</v>
      </c>
      <c r="L5" s="324" t="str">
        <f>'PAVT MARK 1'!L5:L14</f>
        <v>PAVEMENT MARKING, MISC.: BIKE DETECTOR MARKING</v>
      </c>
      <c r="M5" s="324" t="str">
        <f>'PAVT MARK 1'!M5:M14</f>
        <v>PAVEMENT MARKING, MISC.: BIKE LANE DOTTED LINE, 5"</v>
      </c>
      <c r="N5" s="324" t="str">
        <f>'PAVT MARK 1'!N5:N14</f>
        <v>PAVEMENT MARKING, MISC.: CHANNELIZING LINE, 10"</v>
      </c>
      <c r="O5" s="324" t="str">
        <f>'PAVT MARK 1'!O5:O14</f>
        <v>PAVEMENT MARKING, MISC.: STOP LINE, 20"</v>
      </c>
      <c r="P5" s="324" t="str">
        <f>'PAVT MARK 1'!P5:P14</f>
        <v>PAVEMENT MARKING, MISC.: TRANSVERSE / DIAGONAL LINE, 20"</v>
      </c>
      <c r="Q5" s="324" t="str">
        <f>'PAVT MARK 1'!Q5:Q14</f>
        <v>PAVEMENT MARKING, MISC.: EDGE LINE, 5"</v>
      </c>
      <c r="R5" s="324" t="str">
        <f>'PAVT MARK 1'!R5:R14</f>
        <v>PAVEMENT MARKING, MISC.: LANE LINE, 5"</v>
      </c>
      <c r="S5" s="324" t="str">
        <f>'PAVT MARK 1'!S5:S14</f>
        <v>WET REFLECTIVE EPOXY PAVEMENT MARKING, EDGE LINE, 6" (WHITE)</v>
      </c>
      <c r="T5" s="324" t="str">
        <f>'PAVT MARK 1'!T5:T14</f>
        <v>WET REFLECTIVE EPOXY PAVEMENT MARKING, LANE LINE, 6"</v>
      </c>
      <c r="U5" s="324" t="str">
        <f>'PAVT MARK 1'!U5:U14</f>
        <v>WET REFLECTIVE THERMOPLASTIC PAVEMENT MARKING, EDGE LINE, 6" (YELLOW)</v>
      </c>
      <c r="V5" s="324" t="str">
        <f>'PAVT MARK 1'!V5:V14</f>
        <v>WET REFLECTIVE THERMOPLASTIC PAVEMENT MARKING, EDGE LINE, 6" (WHITE)</v>
      </c>
      <c r="W5" s="324" t="str">
        <f>'PAVT MARK 1'!W5:W14</f>
        <v>WET REFLECTIVE THERMOPLASTIC PAVEMENT MARKING, LANE LINE, 6"</v>
      </c>
      <c r="X5" s="324" t="str">
        <f>'PAVT MARK 1'!X5:X14</f>
        <v>WET REFLECTIVE THERMOPLASTIC PAVEMENT MARKING, CHANNELIZING LINE, 12"</v>
      </c>
      <c r="Y5" s="324" t="str">
        <f>'PAVT MARK 1'!Y5:Y14</f>
        <v>WET REFLECTIVE THERMOPLASTIC PAVEMENT MARKING, DOTTED LINE, 6"</v>
      </c>
      <c r="Z5" s="324" t="str">
        <f>'PAVT MARK 1'!Z5:Z14</f>
        <v>GROOVING FOR 6" RECESSED PAVEMENT MARKING, (ASPHALT)</v>
      </c>
      <c r="AA5" s="324" t="str">
        <f>'PAVT MARK 1'!AA5:AA14</f>
        <v>GROOVING FOR 6" RECESSED PAVEMENT MARKING, (ASPHALT)</v>
      </c>
      <c r="AB5" s="324" t="str">
        <f>'PAVT MARK 1'!AB5:AB14</f>
        <v>GROOVING FOR 12" RECESSED PAVEMENT MARKING, (ASPHALT)</v>
      </c>
      <c r="AC5" s="324" t="str">
        <f>'PAVT MARK 1'!AC5:AC14</f>
        <v>GROOVING FOR 6" RECESSED PAVEMENT MARKING, (CONCRETE)</v>
      </c>
      <c r="AD5" s="324">
        <f>'PAVT MARK 1'!AD5:AD14</f>
        <v>0</v>
      </c>
      <c r="AE5" s="324">
        <f>'PAVT MARK 1'!AE5:AE14</f>
        <v>0</v>
      </c>
    </row>
    <row r="6" spans="2:31" ht="12.75" customHeight="1" x14ac:dyDescent="0.2">
      <c r="B6" s="319"/>
      <c r="C6" s="338"/>
      <c r="D6" s="332"/>
      <c r="E6" s="339"/>
      <c r="F6" s="340"/>
      <c r="G6" s="338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</row>
    <row r="7" spans="2:31" ht="12.75" customHeight="1" x14ac:dyDescent="0.2">
      <c r="B7" s="319"/>
      <c r="C7" s="338"/>
      <c r="D7" s="332"/>
      <c r="E7" s="339"/>
      <c r="F7" s="340"/>
      <c r="G7" s="338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</row>
    <row r="8" spans="2:31" ht="12.75" customHeight="1" x14ac:dyDescent="0.2">
      <c r="B8" s="319"/>
      <c r="C8" s="338"/>
      <c r="D8" s="332"/>
      <c r="E8" s="339"/>
      <c r="F8" s="340"/>
      <c r="G8" s="338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</row>
    <row r="9" spans="2:31" ht="12.75" customHeight="1" x14ac:dyDescent="0.2">
      <c r="B9" s="129" t="s">
        <v>2</v>
      </c>
      <c r="C9" s="138" t="s">
        <v>3</v>
      </c>
      <c r="D9" s="319" t="s">
        <v>4</v>
      </c>
      <c r="E9" s="339"/>
      <c r="F9" s="340"/>
      <c r="G9" s="319" t="s">
        <v>5</v>
      </c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  <c r="AB9" s="325"/>
      <c r="AC9" s="325"/>
      <c r="AD9" s="325"/>
      <c r="AE9" s="325"/>
    </row>
    <row r="10" spans="2:31" ht="12.75" customHeight="1" x14ac:dyDescent="0.2">
      <c r="B10" s="129" t="s">
        <v>6</v>
      </c>
      <c r="C10" s="138" t="s">
        <v>6</v>
      </c>
      <c r="D10" s="319"/>
      <c r="E10" s="339"/>
      <c r="F10" s="340"/>
      <c r="G10" s="319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</row>
    <row r="11" spans="2:31" ht="12.75" customHeight="1" x14ac:dyDescent="0.2">
      <c r="B11" s="319"/>
      <c r="C11" s="338"/>
      <c r="D11" s="129"/>
      <c r="E11" s="339"/>
      <c r="F11" s="340"/>
      <c r="G11" s="338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</row>
    <row r="12" spans="2:31" ht="12.75" customHeight="1" x14ac:dyDescent="0.2">
      <c r="B12" s="319"/>
      <c r="C12" s="338"/>
      <c r="D12" s="129"/>
      <c r="E12" s="339"/>
      <c r="F12" s="340"/>
      <c r="G12" s="338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</row>
    <row r="13" spans="2:31" ht="12.75" customHeight="1" x14ac:dyDescent="0.2">
      <c r="B13" s="319"/>
      <c r="C13" s="338"/>
      <c r="D13" s="129"/>
      <c r="E13" s="339"/>
      <c r="F13" s="340"/>
      <c r="G13" s="338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</row>
    <row r="14" spans="2:31" ht="12.75" customHeight="1" thickBot="1" x14ac:dyDescent="0.25">
      <c r="B14" s="319"/>
      <c r="C14" s="338"/>
      <c r="D14" s="129"/>
      <c r="E14" s="339"/>
      <c r="F14" s="340"/>
      <c r="G14" s="338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</row>
    <row r="15" spans="2:31" ht="12.75" customHeight="1" thickBot="1" x14ac:dyDescent="0.25">
      <c r="B15" s="320"/>
      <c r="C15" s="341"/>
      <c r="D15" s="128" t="s">
        <v>7</v>
      </c>
      <c r="E15" s="9" t="s">
        <v>8</v>
      </c>
      <c r="F15" s="9" t="s">
        <v>9</v>
      </c>
      <c r="G15" s="341"/>
      <c r="H15" s="10" t="str">
        <f>'PAVT MARK 1'!H15</f>
        <v>FT</v>
      </c>
      <c r="I15" s="10" t="str">
        <f>'PAVT MARK 1'!I15</f>
        <v>EACH</v>
      </c>
      <c r="J15" s="10" t="str">
        <f>'PAVT MARK 1'!J15</f>
        <v>EACH</v>
      </c>
      <c r="K15" s="10" t="str">
        <f>'PAVT MARK 1'!K15</f>
        <v>EACH</v>
      </c>
      <c r="L15" s="10" t="str">
        <f>'PAVT MARK 1'!L15</f>
        <v>EACH</v>
      </c>
      <c r="M15" s="10" t="str">
        <f>'PAVT MARK 1'!M15</f>
        <v>FT</v>
      </c>
      <c r="N15" s="10" t="str">
        <f>'PAVT MARK 1'!N15</f>
        <v>FT</v>
      </c>
      <c r="O15" s="10" t="str">
        <f>'PAVT MARK 1'!O15</f>
        <v>FT</v>
      </c>
      <c r="P15" s="10" t="str">
        <f>'PAVT MARK 1'!P15</f>
        <v>FT</v>
      </c>
      <c r="Q15" s="10" t="str">
        <f>'PAVT MARK 1'!Q15</f>
        <v>FT</v>
      </c>
      <c r="R15" s="10" t="str">
        <f>'PAVT MARK 1'!R15</f>
        <v>FT</v>
      </c>
      <c r="S15" s="10" t="str">
        <f>'PAVT MARK 1'!S15</f>
        <v>FT</v>
      </c>
      <c r="T15" s="10" t="str">
        <f>'PAVT MARK 1'!T15</f>
        <v>FT</v>
      </c>
      <c r="U15" s="10" t="str">
        <f>'PAVT MARK 1'!U15</f>
        <v>FT</v>
      </c>
      <c r="V15" s="10" t="str">
        <f>'PAVT MARK 1'!V15</f>
        <v>FT</v>
      </c>
      <c r="W15" s="10" t="str">
        <f>'PAVT MARK 1'!W15</f>
        <v>FT</v>
      </c>
      <c r="X15" s="10" t="str">
        <f>'PAVT MARK 1'!X15</f>
        <v>FT</v>
      </c>
      <c r="Y15" s="10" t="str">
        <f>'PAVT MARK 1'!Y15</f>
        <v>FT</v>
      </c>
      <c r="Z15" s="10" t="str">
        <f>'PAVT MARK 1'!Z15</f>
        <v>FT</v>
      </c>
      <c r="AA15" s="10" t="str">
        <f>'PAVT MARK 1'!AA15</f>
        <v>FT</v>
      </c>
      <c r="AB15" s="10" t="str">
        <f>'PAVT MARK 1'!AB15</f>
        <v>FT</v>
      </c>
      <c r="AC15" s="10" t="str">
        <f>'PAVT MARK 1'!AC15</f>
        <v>FT</v>
      </c>
      <c r="AD15" s="10">
        <f>'PAVT MARK 1'!AD15</f>
        <v>0</v>
      </c>
      <c r="AE15" s="10">
        <f>'PAVT MARK 1'!AE15</f>
        <v>0</v>
      </c>
    </row>
    <row r="16" spans="2:31" ht="12.75" customHeight="1" x14ac:dyDescent="0.2">
      <c r="B16" s="13"/>
      <c r="C16" s="14"/>
      <c r="D16" s="15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44"/>
      <c r="T16" s="44"/>
      <c r="U16" s="13"/>
      <c r="V16" s="13"/>
      <c r="W16" s="13"/>
      <c r="X16" s="13"/>
      <c r="Y16" s="13"/>
      <c r="Z16" s="13">
        <f>SUM(U16:W16)</f>
        <v>0</v>
      </c>
      <c r="AA16" s="13">
        <f>Y16</f>
        <v>0</v>
      </c>
      <c r="AB16" s="13">
        <f>X16</f>
        <v>0</v>
      </c>
      <c r="AC16" s="13">
        <f>SUM(S16:T16)</f>
        <v>0</v>
      </c>
      <c r="AD16" s="13">
        <f t="shared" ref="AD16:AE31" si="0">SUM(T16:U16)</f>
        <v>0</v>
      </c>
      <c r="AE16" s="13">
        <f t="shared" si="0"/>
        <v>0</v>
      </c>
    </row>
    <row r="17" spans="2:31" ht="12.75" customHeight="1" x14ac:dyDescent="0.2">
      <c r="B17" s="92">
        <f>'[1]CADD Sheets'!$A$2341</f>
        <v>426</v>
      </c>
      <c r="C17" s="93" t="s">
        <v>187</v>
      </c>
      <c r="D17" s="8" t="s">
        <v>149</v>
      </c>
      <c r="E17" s="94">
        <v>2472</v>
      </c>
      <c r="F17" s="94">
        <v>2800</v>
      </c>
      <c r="G17" s="92" t="s">
        <v>27</v>
      </c>
      <c r="H17" s="92"/>
      <c r="I17" s="92"/>
      <c r="J17" s="92"/>
      <c r="K17" s="92"/>
      <c r="L17" s="92"/>
      <c r="M17" s="92"/>
      <c r="N17" s="92"/>
      <c r="O17" s="92"/>
      <c r="P17" s="92"/>
      <c r="Q17" s="92">
        <f>F17-E17</f>
        <v>328</v>
      </c>
      <c r="R17" s="92"/>
      <c r="S17" s="69"/>
      <c r="T17" s="69"/>
      <c r="U17" s="92"/>
      <c r="V17" s="92"/>
      <c r="W17" s="92"/>
      <c r="X17" s="92"/>
      <c r="Y17" s="92"/>
      <c r="Z17" s="40">
        <f>SUM(U17:W17)</f>
        <v>0</v>
      </c>
      <c r="AA17" s="40">
        <f>Y17</f>
        <v>0</v>
      </c>
      <c r="AB17" s="40">
        <f>X17</f>
        <v>0</v>
      </c>
      <c r="AC17" s="40">
        <f>SUM(S17:T17)</f>
        <v>0</v>
      </c>
      <c r="AD17" s="40">
        <f t="shared" si="0"/>
        <v>0</v>
      </c>
      <c r="AE17" s="40">
        <f t="shared" si="0"/>
        <v>0</v>
      </c>
    </row>
    <row r="18" spans="2:31" ht="12.75" customHeight="1" x14ac:dyDescent="0.2">
      <c r="B18" s="92">
        <f>'[1]CADD Sheets'!$A$2341</f>
        <v>426</v>
      </c>
      <c r="C18" s="93" t="s">
        <v>187</v>
      </c>
      <c r="D18" s="8" t="s">
        <v>149</v>
      </c>
      <c r="E18" s="94">
        <v>2472</v>
      </c>
      <c r="F18" s="94">
        <v>2800</v>
      </c>
      <c r="G18" s="92" t="s">
        <v>27</v>
      </c>
      <c r="H18" s="92"/>
      <c r="I18" s="92"/>
      <c r="J18" s="92"/>
      <c r="K18" s="92"/>
      <c r="L18" s="92"/>
      <c r="M18" s="92"/>
      <c r="N18" s="92"/>
      <c r="O18" s="92"/>
      <c r="P18" s="92"/>
      <c r="Q18" s="92">
        <f>F18-E18</f>
        <v>328</v>
      </c>
      <c r="R18" s="92"/>
      <c r="S18" s="69"/>
      <c r="T18" s="69"/>
      <c r="U18" s="92"/>
      <c r="V18" s="92"/>
      <c r="W18" s="92"/>
      <c r="X18" s="92"/>
      <c r="Y18" s="92"/>
      <c r="Z18" s="40">
        <f t="shared" ref="Z18:Z73" si="1">SUM(U18:W18)</f>
        <v>0</v>
      </c>
      <c r="AA18" s="40">
        <f t="shared" ref="AA18:AA73" si="2">Y18</f>
        <v>0</v>
      </c>
      <c r="AB18" s="40">
        <f t="shared" ref="AB18:AC73" si="3">X18</f>
        <v>0</v>
      </c>
      <c r="AC18" s="40">
        <f t="shared" ref="AC18:AC72" si="4">SUM(S18:T18)</f>
        <v>0</v>
      </c>
      <c r="AD18" s="40">
        <f t="shared" si="0"/>
        <v>0</v>
      </c>
      <c r="AE18" s="40">
        <f t="shared" si="0"/>
        <v>0</v>
      </c>
    </row>
    <row r="19" spans="2:31" ht="12.75" customHeight="1" x14ac:dyDescent="0.2">
      <c r="B19" s="92">
        <f>'[1]CADD Sheets'!$A$2341</f>
        <v>426</v>
      </c>
      <c r="C19" s="93" t="s">
        <v>187</v>
      </c>
      <c r="D19" s="8" t="s">
        <v>149</v>
      </c>
      <c r="E19" s="94">
        <v>2600</v>
      </c>
      <c r="F19" s="94">
        <v>2800</v>
      </c>
      <c r="G19" s="92" t="s">
        <v>30</v>
      </c>
      <c r="H19" s="92"/>
      <c r="I19" s="92"/>
      <c r="J19" s="92"/>
      <c r="K19" s="92"/>
      <c r="L19" s="92"/>
      <c r="M19" s="92"/>
      <c r="N19" s="92"/>
      <c r="O19" s="92"/>
      <c r="P19" s="92"/>
      <c r="Q19" s="92">
        <f>F19-E19</f>
        <v>200</v>
      </c>
      <c r="R19" s="92"/>
      <c r="S19" s="69"/>
      <c r="T19" s="69"/>
      <c r="U19" s="92"/>
      <c r="V19" s="92"/>
      <c r="W19" s="92"/>
      <c r="X19" s="92"/>
      <c r="Y19" s="92"/>
      <c r="Z19" s="40">
        <f t="shared" si="1"/>
        <v>0</v>
      </c>
      <c r="AA19" s="40">
        <f t="shared" si="2"/>
        <v>0</v>
      </c>
      <c r="AB19" s="40">
        <f t="shared" si="3"/>
        <v>0</v>
      </c>
      <c r="AC19" s="40">
        <f t="shared" si="4"/>
        <v>0</v>
      </c>
      <c r="AD19" s="40">
        <f t="shared" si="0"/>
        <v>0</v>
      </c>
      <c r="AE19" s="40">
        <f t="shared" si="0"/>
        <v>0</v>
      </c>
    </row>
    <row r="20" spans="2:31" s="192" customFormat="1" ht="12.75" customHeight="1" x14ac:dyDescent="0.2">
      <c r="B20" s="185">
        <f>'[1]CADD Sheets'!$A$2341</f>
        <v>426</v>
      </c>
      <c r="C20" s="186" t="s">
        <v>188</v>
      </c>
      <c r="D20" s="187" t="s">
        <v>149</v>
      </c>
      <c r="E20" s="188">
        <v>2472</v>
      </c>
      <c r="F20" s="188">
        <v>2800</v>
      </c>
      <c r="G20" s="185" t="s">
        <v>27</v>
      </c>
      <c r="H20" s="185"/>
      <c r="I20" s="185"/>
      <c r="J20" s="185"/>
      <c r="K20" s="185"/>
      <c r="L20" s="185"/>
      <c r="M20" s="185"/>
      <c r="N20" s="185"/>
      <c r="O20" s="185"/>
      <c r="P20" s="185"/>
      <c r="Q20" s="185"/>
      <c r="R20" s="185">
        <f>F20-E20</f>
        <v>328</v>
      </c>
      <c r="S20" s="189"/>
      <c r="T20" s="189"/>
      <c r="U20" s="185"/>
      <c r="V20" s="185"/>
      <c r="W20" s="185"/>
      <c r="X20" s="190"/>
      <c r="Y20" s="185"/>
      <c r="Z20" s="191">
        <f t="shared" si="1"/>
        <v>0</v>
      </c>
      <c r="AA20" s="191">
        <f t="shared" si="2"/>
        <v>0</v>
      </c>
      <c r="AB20" s="191">
        <f t="shared" si="3"/>
        <v>0</v>
      </c>
      <c r="AC20" s="191">
        <f t="shared" si="4"/>
        <v>0</v>
      </c>
      <c r="AD20" s="191">
        <f t="shared" si="0"/>
        <v>0</v>
      </c>
      <c r="AE20" s="191">
        <f t="shared" si="0"/>
        <v>0</v>
      </c>
    </row>
    <row r="21" spans="2:31" s="192" customFormat="1" ht="12.75" customHeight="1" x14ac:dyDescent="0.2">
      <c r="B21" s="185">
        <f>'[1]CADD Sheets'!$A$2341</f>
        <v>426</v>
      </c>
      <c r="C21" s="186" t="s">
        <v>188</v>
      </c>
      <c r="D21" s="187" t="s">
        <v>149</v>
      </c>
      <c r="E21" s="188">
        <v>2600</v>
      </c>
      <c r="F21" s="188">
        <v>2800</v>
      </c>
      <c r="G21" s="185" t="s">
        <v>30</v>
      </c>
      <c r="H21" s="185"/>
      <c r="I21" s="185"/>
      <c r="J21" s="185"/>
      <c r="K21" s="185"/>
      <c r="L21" s="185"/>
      <c r="M21" s="185"/>
      <c r="N21" s="185"/>
      <c r="O21" s="185"/>
      <c r="P21" s="185"/>
      <c r="Q21" s="185"/>
      <c r="R21" s="185">
        <f>F21-E21</f>
        <v>200</v>
      </c>
      <c r="S21" s="193"/>
      <c r="T21" s="193"/>
      <c r="U21" s="185"/>
      <c r="V21" s="185"/>
      <c r="W21" s="185"/>
      <c r="X21" s="185"/>
      <c r="Y21" s="185"/>
      <c r="Z21" s="191">
        <f t="shared" si="1"/>
        <v>0</v>
      </c>
      <c r="AA21" s="191">
        <f t="shared" si="2"/>
        <v>0</v>
      </c>
      <c r="AB21" s="191">
        <f t="shared" si="3"/>
        <v>0</v>
      </c>
      <c r="AC21" s="191">
        <f t="shared" si="4"/>
        <v>0</v>
      </c>
      <c r="AD21" s="191">
        <f t="shared" si="0"/>
        <v>0</v>
      </c>
      <c r="AE21" s="191">
        <f t="shared" si="0"/>
        <v>0</v>
      </c>
    </row>
    <row r="22" spans="2:31" ht="12.75" customHeight="1" x14ac:dyDescent="0.2">
      <c r="B22" s="92">
        <f>'[1]CADD Sheets'!$A$2341</f>
        <v>426</v>
      </c>
      <c r="C22" s="93" t="s">
        <v>198</v>
      </c>
      <c r="D22" s="8" t="s">
        <v>149</v>
      </c>
      <c r="E22" s="94">
        <v>2500</v>
      </c>
      <c r="F22" s="94"/>
      <c r="G22" s="92" t="s">
        <v>27</v>
      </c>
      <c r="H22" s="92"/>
      <c r="I22" s="92"/>
      <c r="J22" s="92"/>
      <c r="K22" s="92">
        <v>1</v>
      </c>
      <c r="L22" s="92"/>
      <c r="M22" s="92"/>
      <c r="N22" s="92"/>
      <c r="O22" s="92"/>
      <c r="P22" s="92"/>
      <c r="Q22" s="92"/>
      <c r="R22" s="92"/>
      <c r="S22" s="43"/>
      <c r="T22" s="43"/>
      <c r="U22" s="92"/>
      <c r="V22" s="92"/>
      <c r="W22" s="92"/>
      <c r="X22" s="92"/>
      <c r="Y22" s="92"/>
      <c r="Z22" s="40">
        <f t="shared" si="1"/>
        <v>0</v>
      </c>
      <c r="AA22" s="40">
        <f t="shared" si="2"/>
        <v>0</v>
      </c>
      <c r="AB22" s="40">
        <f t="shared" si="3"/>
        <v>0</v>
      </c>
      <c r="AC22" s="40">
        <f t="shared" si="4"/>
        <v>0</v>
      </c>
      <c r="AD22" s="40">
        <f t="shared" si="0"/>
        <v>0</v>
      </c>
      <c r="AE22" s="40">
        <f t="shared" si="0"/>
        <v>0</v>
      </c>
    </row>
    <row r="23" spans="2:31" ht="12.75" customHeight="1" x14ac:dyDescent="0.2">
      <c r="B23" s="92">
        <f>'[1]CADD Sheets'!$A$2341</f>
        <v>426</v>
      </c>
      <c r="C23" s="93" t="s">
        <v>198</v>
      </c>
      <c r="D23" s="8" t="s">
        <v>149</v>
      </c>
      <c r="E23" s="94">
        <v>2750</v>
      </c>
      <c r="F23" s="94"/>
      <c r="G23" s="92" t="s">
        <v>27</v>
      </c>
      <c r="H23" s="92"/>
      <c r="I23" s="92"/>
      <c r="J23" s="92"/>
      <c r="K23" s="92">
        <v>1</v>
      </c>
      <c r="L23" s="92"/>
      <c r="M23" s="92"/>
      <c r="N23" s="92"/>
      <c r="O23" s="92"/>
      <c r="P23" s="92"/>
      <c r="Q23" s="92"/>
      <c r="R23" s="92"/>
      <c r="S23" s="43"/>
      <c r="T23" s="43"/>
      <c r="U23" s="92"/>
      <c r="V23" s="92"/>
      <c r="W23" s="92"/>
      <c r="X23" s="16"/>
      <c r="Y23" s="92"/>
      <c r="Z23" s="40">
        <f t="shared" si="1"/>
        <v>0</v>
      </c>
      <c r="AA23" s="40">
        <f t="shared" si="2"/>
        <v>0</v>
      </c>
      <c r="AB23" s="40">
        <f t="shared" si="3"/>
        <v>0</v>
      </c>
      <c r="AC23" s="40">
        <f t="shared" si="4"/>
        <v>0</v>
      </c>
      <c r="AD23" s="40">
        <f t="shared" si="0"/>
        <v>0</v>
      </c>
      <c r="AE23" s="40">
        <f t="shared" si="0"/>
        <v>0</v>
      </c>
    </row>
    <row r="24" spans="2:31" ht="12.75" customHeight="1" x14ac:dyDescent="0.2">
      <c r="B24" s="92"/>
      <c r="C24" s="93"/>
      <c r="D24" s="8"/>
      <c r="E24" s="94"/>
      <c r="F24" s="94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2"/>
      <c r="R24" s="92"/>
      <c r="S24" s="43"/>
      <c r="T24" s="43"/>
      <c r="U24" s="92"/>
      <c r="V24" s="92"/>
      <c r="W24" s="92"/>
      <c r="X24" s="16"/>
      <c r="Y24" s="92"/>
      <c r="Z24" s="40">
        <f t="shared" si="1"/>
        <v>0</v>
      </c>
      <c r="AA24" s="40">
        <f t="shared" si="2"/>
        <v>0</v>
      </c>
      <c r="AB24" s="40">
        <f t="shared" si="3"/>
        <v>0</v>
      </c>
      <c r="AC24" s="40">
        <f t="shared" si="4"/>
        <v>0</v>
      </c>
      <c r="AD24" s="40">
        <f t="shared" si="0"/>
        <v>0</v>
      </c>
      <c r="AE24" s="40">
        <f t="shared" si="0"/>
        <v>0</v>
      </c>
    </row>
    <row r="25" spans="2:31" ht="12.75" customHeight="1" x14ac:dyDescent="0.2">
      <c r="B25" s="92">
        <f>'[1]CADD Sheets'!$A$2342</f>
        <v>427</v>
      </c>
      <c r="C25" s="93" t="s">
        <v>187</v>
      </c>
      <c r="D25" s="8" t="s">
        <v>149</v>
      </c>
      <c r="E25" s="94">
        <v>2800</v>
      </c>
      <c r="F25" s="94">
        <v>3065</v>
      </c>
      <c r="G25" s="92" t="s">
        <v>27</v>
      </c>
      <c r="H25" s="92"/>
      <c r="I25" s="92"/>
      <c r="J25" s="92"/>
      <c r="K25" s="92"/>
      <c r="L25" s="92"/>
      <c r="M25" s="92"/>
      <c r="N25" s="92"/>
      <c r="O25" s="92"/>
      <c r="P25" s="92"/>
      <c r="Q25" s="92">
        <f t="shared" ref="Q25:Q30" si="5">F25-E25</f>
        <v>265</v>
      </c>
      <c r="R25" s="92"/>
      <c r="S25" s="43"/>
      <c r="T25" s="43"/>
      <c r="U25" s="92"/>
      <c r="V25" s="92"/>
      <c r="W25" s="92"/>
      <c r="X25" s="92"/>
      <c r="Y25" s="92"/>
      <c r="Z25" s="40">
        <f t="shared" si="1"/>
        <v>0</v>
      </c>
      <c r="AA25" s="40">
        <f t="shared" si="2"/>
        <v>0</v>
      </c>
      <c r="AB25" s="40">
        <f t="shared" si="3"/>
        <v>0</v>
      </c>
      <c r="AC25" s="40">
        <f t="shared" si="4"/>
        <v>0</v>
      </c>
      <c r="AD25" s="40">
        <f t="shared" si="0"/>
        <v>0</v>
      </c>
      <c r="AE25" s="40">
        <f t="shared" si="0"/>
        <v>0</v>
      </c>
    </row>
    <row r="26" spans="2:31" ht="12.75" customHeight="1" x14ac:dyDescent="0.2">
      <c r="B26" s="92">
        <f>'[1]CADD Sheets'!$A$2342</f>
        <v>427</v>
      </c>
      <c r="C26" s="93" t="s">
        <v>187</v>
      </c>
      <c r="D26" s="8" t="s">
        <v>149</v>
      </c>
      <c r="E26" s="94">
        <v>2800</v>
      </c>
      <c r="F26" s="94">
        <v>3027</v>
      </c>
      <c r="G26" s="92" t="s">
        <v>27</v>
      </c>
      <c r="H26" s="92"/>
      <c r="I26" s="92"/>
      <c r="J26" s="92"/>
      <c r="K26" s="92"/>
      <c r="L26" s="92"/>
      <c r="M26" s="92"/>
      <c r="N26" s="92"/>
      <c r="O26" s="92"/>
      <c r="P26" s="92"/>
      <c r="Q26" s="92">
        <f t="shared" si="5"/>
        <v>227</v>
      </c>
      <c r="R26" s="92"/>
      <c r="S26" s="92"/>
      <c r="T26" s="92"/>
      <c r="U26" s="92"/>
      <c r="V26" s="92"/>
      <c r="W26" s="92"/>
      <c r="X26" s="92"/>
      <c r="Y26" s="92"/>
      <c r="Z26" s="40">
        <f t="shared" si="1"/>
        <v>0</v>
      </c>
      <c r="AA26" s="40">
        <f t="shared" si="2"/>
        <v>0</v>
      </c>
      <c r="AB26" s="40">
        <f t="shared" si="3"/>
        <v>0</v>
      </c>
      <c r="AC26" s="40">
        <f t="shared" si="4"/>
        <v>0</v>
      </c>
      <c r="AD26" s="40">
        <f t="shared" si="0"/>
        <v>0</v>
      </c>
      <c r="AE26" s="40">
        <f t="shared" si="0"/>
        <v>0</v>
      </c>
    </row>
    <row r="27" spans="2:31" ht="12.75" customHeight="1" x14ac:dyDescent="0.2">
      <c r="B27" s="92">
        <f>'[1]CADD Sheets'!$A$2342</f>
        <v>427</v>
      </c>
      <c r="C27" s="93" t="s">
        <v>187</v>
      </c>
      <c r="D27" s="8" t="s">
        <v>149</v>
      </c>
      <c r="E27" s="94">
        <v>2800</v>
      </c>
      <c r="F27" s="94">
        <v>3065</v>
      </c>
      <c r="G27" s="92" t="s">
        <v>30</v>
      </c>
      <c r="H27" s="92"/>
      <c r="I27" s="92"/>
      <c r="J27" s="92"/>
      <c r="K27" s="92"/>
      <c r="L27" s="92"/>
      <c r="M27" s="92"/>
      <c r="N27" s="92"/>
      <c r="O27" s="92"/>
      <c r="P27" s="92"/>
      <c r="Q27" s="92">
        <f t="shared" si="5"/>
        <v>265</v>
      </c>
      <c r="R27" s="92"/>
      <c r="S27" s="43"/>
      <c r="T27" s="43"/>
      <c r="U27" s="92"/>
      <c r="V27" s="92"/>
      <c r="W27" s="92"/>
      <c r="X27" s="92"/>
      <c r="Y27" s="92"/>
      <c r="Z27" s="40">
        <f t="shared" si="1"/>
        <v>0</v>
      </c>
      <c r="AA27" s="40">
        <f t="shared" si="2"/>
        <v>0</v>
      </c>
      <c r="AB27" s="40">
        <f t="shared" si="3"/>
        <v>0</v>
      </c>
      <c r="AC27" s="40">
        <f t="shared" si="4"/>
        <v>0</v>
      </c>
      <c r="AD27" s="40">
        <f t="shared" si="0"/>
        <v>0</v>
      </c>
      <c r="AE27" s="40">
        <f t="shared" si="0"/>
        <v>0</v>
      </c>
    </row>
    <row r="28" spans="2:31" ht="12.75" customHeight="1" x14ac:dyDescent="0.2">
      <c r="B28" s="92">
        <f>'[1]CADD Sheets'!$A$2342</f>
        <v>427</v>
      </c>
      <c r="C28" s="93" t="s">
        <v>187</v>
      </c>
      <c r="D28" s="8" t="s">
        <v>149</v>
      </c>
      <c r="E28" s="94">
        <v>3219</v>
      </c>
      <c r="F28" s="94">
        <v>3300</v>
      </c>
      <c r="G28" s="92" t="s">
        <v>30</v>
      </c>
      <c r="H28" s="92"/>
      <c r="I28" s="92"/>
      <c r="J28" s="92"/>
      <c r="K28" s="92"/>
      <c r="L28" s="92"/>
      <c r="M28" s="92"/>
      <c r="N28" s="92"/>
      <c r="O28" s="92"/>
      <c r="P28" s="92"/>
      <c r="Q28" s="92">
        <f t="shared" si="5"/>
        <v>81</v>
      </c>
      <c r="R28" s="92"/>
      <c r="S28" s="43"/>
      <c r="T28" s="43"/>
      <c r="U28" s="92"/>
      <c r="V28" s="92"/>
      <c r="W28" s="92"/>
      <c r="X28" s="92"/>
      <c r="Y28" s="92"/>
      <c r="Z28" s="40">
        <f t="shared" si="1"/>
        <v>0</v>
      </c>
      <c r="AA28" s="40">
        <f t="shared" si="2"/>
        <v>0</v>
      </c>
      <c r="AB28" s="40">
        <f t="shared" si="3"/>
        <v>0</v>
      </c>
      <c r="AC28" s="40">
        <f t="shared" si="4"/>
        <v>0</v>
      </c>
      <c r="AD28" s="40">
        <f t="shared" si="0"/>
        <v>0</v>
      </c>
      <c r="AE28" s="40">
        <f t="shared" si="0"/>
        <v>0</v>
      </c>
    </row>
    <row r="29" spans="2:31" ht="12.75" customHeight="1" x14ac:dyDescent="0.2">
      <c r="B29" s="92">
        <f>'[1]CADD Sheets'!$A$2342</f>
        <v>427</v>
      </c>
      <c r="C29" s="93" t="s">
        <v>187</v>
      </c>
      <c r="D29" s="8" t="s">
        <v>149</v>
      </c>
      <c r="E29" s="94">
        <v>3217</v>
      </c>
      <c r="F29" s="94">
        <v>3300</v>
      </c>
      <c r="G29" s="92" t="s">
        <v>27</v>
      </c>
      <c r="H29" s="92"/>
      <c r="I29" s="92"/>
      <c r="J29" s="92"/>
      <c r="K29" s="92"/>
      <c r="L29" s="92"/>
      <c r="M29" s="92"/>
      <c r="N29" s="92"/>
      <c r="O29" s="92"/>
      <c r="P29" s="92"/>
      <c r="Q29" s="92">
        <f t="shared" si="5"/>
        <v>83</v>
      </c>
      <c r="R29" s="92"/>
      <c r="S29" s="43"/>
      <c r="T29" s="43"/>
      <c r="U29" s="92"/>
      <c r="V29" s="92"/>
      <c r="W29" s="92"/>
      <c r="X29" s="92"/>
      <c r="Y29" s="92"/>
      <c r="Z29" s="40">
        <f t="shared" si="1"/>
        <v>0</v>
      </c>
      <c r="AA29" s="40">
        <f t="shared" si="2"/>
        <v>0</v>
      </c>
      <c r="AB29" s="40">
        <f t="shared" si="3"/>
        <v>0</v>
      </c>
      <c r="AC29" s="40">
        <f t="shared" si="4"/>
        <v>0</v>
      </c>
      <c r="AD29" s="40">
        <f t="shared" si="0"/>
        <v>0</v>
      </c>
      <c r="AE29" s="40">
        <f t="shared" si="0"/>
        <v>0</v>
      </c>
    </row>
    <row r="30" spans="2:31" ht="12.75" customHeight="1" x14ac:dyDescent="0.2">
      <c r="B30" s="92">
        <f>'[1]CADD Sheets'!$A$2342</f>
        <v>427</v>
      </c>
      <c r="C30" s="93" t="s">
        <v>187</v>
      </c>
      <c r="D30" s="8" t="s">
        <v>149</v>
      </c>
      <c r="E30" s="94">
        <v>3217</v>
      </c>
      <c r="F30" s="94">
        <v>3300</v>
      </c>
      <c r="G30" s="92" t="s">
        <v>27</v>
      </c>
      <c r="H30" s="92"/>
      <c r="I30" s="92"/>
      <c r="J30" s="92"/>
      <c r="K30" s="92"/>
      <c r="L30" s="92"/>
      <c r="M30" s="92"/>
      <c r="N30" s="92"/>
      <c r="O30" s="92"/>
      <c r="P30" s="92"/>
      <c r="Q30" s="92">
        <f t="shared" si="5"/>
        <v>83</v>
      </c>
      <c r="R30" s="92"/>
      <c r="S30" s="92"/>
      <c r="T30" s="92"/>
      <c r="U30" s="92"/>
      <c r="V30" s="92"/>
      <c r="W30" s="92"/>
      <c r="X30" s="92"/>
      <c r="Y30" s="92"/>
      <c r="Z30" s="40">
        <f t="shared" si="1"/>
        <v>0</v>
      </c>
      <c r="AA30" s="40">
        <f t="shared" si="2"/>
        <v>0</v>
      </c>
      <c r="AB30" s="40">
        <f t="shared" si="3"/>
        <v>0</v>
      </c>
      <c r="AC30" s="40">
        <f t="shared" si="4"/>
        <v>0</v>
      </c>
      <c r="AD30" s="40">
        <f t="shared" si="0"/>
        <v>0</v>
      </c>
      <c r="AE30" s="40">
        <f t="shared" si="0"/>
        <v>0</v>
      </c>
    </row>
    <row r="31" spans="2:31" ht="12.75" customHeight="1" x14ac:dyDescent="0.2">
      <c r="B31" s="92">
        <f>'[1]CADD Sheets'!$A$2342</f>
        <v>427</v>
      </c>
      <c r="C31" s="93" t="s">
        <v>188</v>
      </c>
      <c r="D31" s="8" t="s">
        <v>149</v>
      </c>
      <c r="E31" s="94">
        <v>2800</v>
      </c>
      <c r="F31" s="94">
        <v>3300</v>
      </c>
      <c r="G31" s="92" t="s">
        <v>27</v>
      </c>
      <c r="H31" s="92"/>
      <c r="I31" s="92"/>
      <c r="J31" s="92"/>
      <c r="K31" s="92"/>
      <c r="L31" s="92"/>
      <c r="M31" s="92"/>
      <c r="N31" s="92"/>
      <c r="O31" s="92"/>
      <c r="P31" s="92"/>
      <c r="Q31" s="92"/>
      <c r="R31" s="92">
        <f>F31-E31</f>
        <v>500</v>
      </c>
      <c r="S31" s="43"/>
      <c r="T31" s="43"/>
      <c r="U31" s="92"/>
      <c r="V31" s="92"/>
      <c r="W31" s="92"/>
      <c r="X31" s="92"/>
      <c r="Y31" s="92"/>
      <c r="Z31" s="40">
        <f t="shared" si="1"/>
        <v>0</v>
      </c>
      <c r="AA31" s="40">
        <f t="shared" si="2"/>
        <v>0</v>
      </c>
      <c r="AB31" s="40">
        <f t="shared" si="3"/>
        <v>0</v>
      </c>
      <c r="AC31" s="40">
        <f t="shared" si="4"/>
        <v>0</v>
      </c>
      <c r="AD31" s="40">
        <f t="shared" si="0"/>
        <v>0</v>
      </c>
      <c r="AE31" s="40">
        <f t="shared" si="0"/>
        <v>0</v>
      </c>
    </row>
    <row r="32" spans="2:31" ht="12.75" customHeight="1" x14ac:dyDescent="0.2">
      <c r="B32" s="92">
        <f>'[1]CADD Sheets'!$A$2342</f>
        <v>427</v>
      </c>
      <c r="C32" s="93" t="s">
        <v>188</v>
      </c>
      <c r="D32" s="8" t="s">
        <v>149</v>
      </c>
      <c r="E32" s="94">
        <v>2800</v>
      </c>
      <c r="F32" s="94">
        <v>3300</v>
      </c>
      <c r="G32" s="92" t="s">
        <v>30</v>
      </c>
      <c r="H32" s="92"/>
      <c r="I32" s="92"/>
      <c r="J32" s="92"/>
      <c r="K32" s="92"/>
      <c r="L32" s="92"/>
      <c r="M32" s="92"/>
      <c r="N32" s="92"/>
      <c r="O32" s="92"/>
      <c r="P32" s="92"/>
      <c r="Q32" s="92"/>
      <c r="R32" s="92">
        <f>F32-E32</f>
        <v>500</v>
      </c>
      <c r="S32" s="43"/>
      <c r="T32" s="43"/>
      <c r="U32" s="92"/>
      <c r="V32" s="92"/>
      <c r="W32" s="92"/>
      <c r="X32" s="92"/>
      <c r="Y32" s="92"/>
      <c r="Z32" s="40">
        <f t="shared" si="1"/>
        <v>0</v>
      </c>
      <c r="AA32" s="40">
        <f t="shared" si="2"/>
        <v>0</v>
      </c>
      <c r="AB32" s="40">
        <f t="shared" si="3"/>
        <v>0</v>
      </c>
      <c r="AC32" s="40">
        <f t="shared" si="4"/>
        <v>0</v>
      </c>
      <c r="AD32" s="40">
        <f t="shared" ref="AD32:AD72" si="6">SUM(T32:U32)</f>
        <v>0</v>
      </c>
      <c r="AE32" s="40">
        <f t="shared" ref="AE32:AE72" si="7">SUM(U32:V32)</f>
        <v>0</v>
      </c>
    </row>
    <row r="33" spans="2:31" ht="12.75" customHeight="1" x14ac:dyDescent="0.2">
      <c r="B33" s="92">
        <f>'[1]CADD Sheets'!$A$2342</f>
        <v>427</v>
      </c>
      <c r="C33" s="93" t="s">
        <v>190</v>
      </c>
      <c r="D33" s="8" t="s">
        <v>149</v>
      </c>
      <c r="E33" s="94">
        <v>3034</v>
      </c>
      <c r="F33" s="94">
        <v>3084</v>
      </c>
      <c r="G33" s="92" t="s">
        <v>27</v>
      </c>
      <c r="H33" s="92"/>
      <c r="I33" s="92"/>
      <c r="J33" s="92"/>
      <c r="K33" s="92"/>
      <c r="L33" s="92"/>
      <c r="M33" s="92">
        <f>F33-E33</f>
        <v>50</v>
      </c>
      <c r="N33" s="92"/>
      <c r="O33" s="92"/>
      <c r="P33" s="92"/>
      <c r="Q33" s="92"/>
      <c r="R33" s="92"/>
      <c r="S33" s="43"/>
      <c r="T33" s="43"/>
      <c r="U33" s="92"/>
      <c r="V33" s="92"/>
      <c r="W33" s="92"/>
      <c r="X33" s="92"/>
      <c r="Y33" s="92"/>
      <c r="Z33" s="40">
        <f t="shared" si="1"/>
        <v>0</v>
      </c>
      <c r="AA33" s="40">
        <f t="shared" si="2"/>
        <v>0</v>
      </c>
      <c r="AB33" s="40">
        <f t="shared" si="3"/>
        <v>0</v>
      </c>
      <c r="AC33" s="40">
        <f t="shared" si="4"/>
        <v>0</v>
      </c>
      <c r="AD33" s="40">
        <f t="shared" si="6"/>
        <v>0</v>
      </c>
      <c r="AE33" s="40">
        <f t="shared" si="7"/>
        <v>0</v>
      </c>
    </row>
    <row r="34" spans="2:31" ht="12.75" customHeight="1" x14ac:dyDescent="0.2">
      <c r="B34" s="92">
        <f>'[1]CADD Sheets'!$A$2342</f>
        <v>427</v>
      </c>
      <c r="C34" s="93" t="s">
        <v>199</v>
      </c>
      <c r="D34" s="8" t="s">
        <v>149</v>
      </c>
      <c r="E34" s="94">
        <v>3079</v>
      </c>
      <c r="F34" s="94"/>
      <c r="G34" s="92" t="s">
        <v>31</v>
      </c>
      <c r="H34" s="92"/>
      <c r="I34" s="92"/>
      <c r="J34" s="92"/>
      <c r="K34" s="92"/>
      <c r="L34" s="92"/>
      <c r="M34" s="92"/>
      <c r="N34" s="92"/>
      <c r="O34" s="92">
        <v>40</v>
      </c>
      <c r="P34" s="92"/>
      <c r="Q34" s="92"/>
      <c r="R34" s="92"/>
      <c r="S34" s="43"/>
      <c r="T34" s="43"/>
      <c r="U34" s="92"/>
      <c r="V34" s="92"/>
      <c r="W34" s="92"/>
      <c r="X34" s="92"/>
      <c r="Y34" s="92"/>
      <c r="Z34" s="40">
        <f t="shared" si="1"/>
        <v>0</v>
      </c>
      <c r="AA34" s="40">
        <f t="shared" si="2"/>
        <v>0</v>
      </c>
      <c r="AB34" s="40">
        <f t="shared" si="3"/>
        <v>0</v>
      </c>
      <c r="AC34" s="40">
        <f t="shared" si="4"/>
        <v>0</v>
      </c>
      <c r="AD34" s="40">
        <f t="shared" si="6"/>
        <v>0</v>
      </c>
      <c r="AE34" s="40">
        <f t="shared" si="7"/>
        <v>0</v>
      </c>
    </row>
    <row r="35" spans="2:31" ht="12.75" customHeight="1" x14ac:dyDescent="0.2">
      <c r="B35" s="92">
        <f>'[1]CADD Sheets'!$A$2342</f>
        <v>427</v>
      </c>
      <c r="C35" s="93" t="s">
        <v>198</v>
      </c>
      <c r="D35" s="8" t="s">
        <v>149</v>
      </c>
      <c r="E35" s="94">
        <v>3000</v>
      </c>
      <c r="F35" s="94"/>
      <c r="G35" s="92" t="s">
        <v>27</v>
      </c>
      <c r="H35" s="92"/>
      <c r="I35" s="92"/>
      <c r="J35" s="92"/>
      <c r="K35" s="92">
        <v>1</v>
      </c>
      <c r="L35" s="92"/>
      <c r="M35" s="92"/>
      <c r="N35" s="92"/>
      <c r="O35" s="92"/>
      <c r="P35" s="92"/>
      <c r="Q35" s="92"/>
      <c r="R35" s="92"/>
      <c r="S35" s="43"/>
      <c r="T35" s="43"/>
      <c r="U35" s="92"/>
      <c r="V35" s="92"/>
      <c r="W35" s="92"/>
      <c r="X35" s="92"/>
      <c r="Y35" s="92"/>
      <c r="Z35" s="40">
        <f t="shared" si="1"/>
        <v>0</v>
      </c>
      <c r="AA35" s="40">
        <f t="shared" si="2"/>
        <v>0</v>
      </c>
      <c r="AB35" s="40">
        <f t="shared" si="3"/>
        <v>0</v>
      </c>
      <c r="AC35" s="40">
        <f t="shared" si="4"/>
        <v>0</v>
      </c>
      <c r="AD35" s="40">
        <f t="shared" si="6"/>
        <v>0</v>
      </c>
      <c r="AE35" s="40">
        <f t="shared" si="7"/>
        <v>0</v>
      </c>
    </row>
    <row r="36" spans="2:31" ht="12.75" customHeight="1" x14ac:dyDescent="0.2">
      <c r="B36" s="92">
        <f>'[1]CADD Sheets'!$A$2342</f>
        <v>427</v>
      </c>
      <c r="C36" s="93" t="s">
        <v>198</v>
      </c>
      <c r="D36" s="8" t="s">
        <v>149</v>
      </c>
      <c r="E36" s="94">
        <v>3234</v>
      </c>
      <c r="F36" s="94"/>
      <c r="G36" s="92" t="s">
        <v>27</v>
      </c>
      <c r="H36" s="92"/>
      <c r="I36" s="92"/>
      <c r="J36" s="92"/>
      <c r="K36" s="92">
        <v>1</v>
      </c>
      <c r="L36" s="92"/>
      <c r="M36" s="92"/>
      <c r="N36" s="92"/>
      <c r="O36" s="92"/>
      <c r="P36" s="92"/>
      <c r="Q36" s="92"/>
      <c r="R36" s="92"/>
      <c r="S36" s="43"/>
      <c r="T36" s="43"/>
      <c r="U36" s="92"/>
      <c r="V36" s="92"/>
      <c r="W36" s="92"/>
      <c r="X36" s="92"/>
      <c r="Y36" s="92"/>
      <c r="Z36" s="40">
        <f t="shared" si="1"/>
        <v>0</v>
      </c>
      <c r="AA36" s="40">
        <f t="shared" si="2"/>
        <v>0</v>
      </c>
      <c r="AB36" s="40">
        <f t="shared" si="3"/>
        <v>0</v>
      </c>
      <c r="AC36" s="40">
        <f t="shared" si="4"/>
        <v>0</v>
      </c>
      <c r="AD36" s="40">
        <f t="shared" si="6"/>
        <v>0</v>
      </c>
      <c r="AE36" s="40">
        <f t="shared" si="7"/>
        <v>0</v>
      </c>
    </row>
    <row r="37" spans="2:31" ht="12.75" customHeight="1" x14ac:dyDescent="0.2">
      <c r="B37" s="92">
        <f>'[1]CADD Sheets'!$A$2342</f>
        <v>427</v>
      </c>
      <c r="C37" s="93" t="s">
        <v>187</v>
      </c>
      <c r="D37" s="8" t="s">
        <v>293</v>
      </c>
      <c r="E37" s="94">
        <v>115408</v>
      </c>
      <c r="F37" s="94">
        <v>115450</v>
      </c>
      <c r="G37" s="92" t="s">
        <v>27</v>
      </c>
      <c r="H37" s="92"/>
      <c r="I37" s="92"/>
      <c r="J37" s="92"/>
      <c r="K37" s="92"/>
      <c r="L37" s="92"/>
      <c r="M37" s="92"/>
      <c r="N37" s="92"/>
      <c r="O37" s="92"/>
      <c r="P37" s="92"/>
      <c r="Q37" s="92">
        <f>F37-E37</f>
        <v>42</v>
      </c>
      <c r="R37" s="92"/>
      <c r="S37" s="92"/>
      <c r="T37" s="92"/>
      <c r="U37" s="92"/>
      <c r="V37" s="92"/>
      <c r="W37" s="92"/>
      <c r="X37" s="16"/>
      <c r="Y37" s="92"/>
      <c r="Z37" s="40">
        <f t="shared" si="1"/>
        <v>0</v>
      </c>
      <c r="AA37" s="40">
        <f t="shared" si="2"/>
        <v>0</v>
      </c>
      <c r="AB37" s="40">
        <f t="shared" si="3"/>
        <v>0</v>
      </c>
      <c r="AC37" s="40">
        <f t="shared" si="4"/>
        <v>0</v>
      </c>
      <c r="AD37" s="40">
        <f t="shared" si="6"/>
        <v>0</v>
      </c>
      <c r="AE37" s="40">
        <f t="shared" si="7"/>
        <v>0</v>
      </c>
    </row>
    <row r="38" spans="2:31" ht="12.75" customHeight="1" x14ac:dyDescent="0.2">
      <c r="B38" s="92">
        <f>'[1]CADD Sheets'!$A$2342</f>
        <v>427</v>
      </c>
      <c r="C38" s="93" t="s">
        <v>187</v>
      </c>
      <c r="D38" s="8" t="s">
        <v>293</v>
      </c>
      <c r="E38" s="94">
        <v>115408</v>
      </c>
      <c r="F38" s="94">
        <v>115450</v>
      </c>
      <c r="G38" s="92" t="s">
        <v>27</v>
      </c>
      <c r="H38" s="92"/>
      <c r="I38" s="92"/>
      <c r="J38" s="92"/>
      <c r="K38" s="92"/>
      <c r="L38" s="92"/>
      <c r="M38" s="92"/>
      <c r="N38" s="92"/>
      <c r="O38" s="92"/>
      <c r="P38" s="92"/>
      <c r="Q38" s="92">
        <f>F38-E38</f>
        <v>42</v>
      </c>
      <c r="R38" s="92"/>
      <c r="S38" s="92"/>
      <c r="T38" s="92"/>
      <c r="U38" s="92"/>
      <c r="V38" s="92"/>
      <c r="W38" s="92"/>
      <c r="X38" s="92"/>
      <c r="Y38" s="92"/>
      <c r="Z38" s="40">
        <f t="shared" si="1"/>
        <v>0</v>
      </c>
      <c r="AA38" s="40">
        <f t="shared" si="2"/>
        <v>0</v>
      </c>
      <c r="AB38" s="40">
        <f t="shared" si="3"/>
        <v>0</v>
      </c>
      <c r="AC38" s="40">
        <f t="shared" si="4"/>
        <v>0</v>
      </c>
      <c r="AD38" s="40">
        <f t="shared" si="6"/>
        <v>0</v>
      </c>
      <c r="AE38" s="40">
        <f t="shared" si="7"/>
        <v>0</v>
      </c>
    </row>
    <row r="39" spans="2:31" ht="12.75" customHeight="1" x14ac:dyDescent="0.2">
      <c r="B39" s="92">
        <f>'[1]CADD Sheets'!$A$2342</f>
        <v>427</v>
      </c>
      <c r="C39" s="93" t="s">
        <v>188</v>
      </c>
      <c r="D39" s="8" t="s">
        <v>293</v>
      </c>
      <c r="E39" s="94">
        <v>115408</v>
      </c>
      <c r="F39" s="94">
        <v>115450</v>
      </c>
      <c r="G39" s="92" t="s">
        <v>32</v>
      </c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>
        <f>F39-E39</f>
        <v>42</v>
      </c>
      <c r="S39" s="92"/>
      <c r="T39" s="92"/>
      <c r="U39" s="92"/>
      <c r="V39" s="92"/>
      <c r="W39" s="92"/>
      <c r="X39" s="92"/>
      <c r="Y39" s="92"/>
      <c r="Z39" s="40">
        <f t="shared" si="1"/>
        <v>0</v>
      </c>
      <c r="AA39" s="40">
        <f t="shared" si="2"/>
        <v>0</v>
      </c>
      <c r="AB39" s="40">
        <f t="shared" si="3"/>
        <v>0</v>
      </c>
      <c r="AC39" s="40">
        <f t="shared" si="4"/>
        <v>0</v>
      </c>
      <c r="AD39" s="40">
        <f t="shared" si="6"/>
        <v>0</v>
      </c>
      <c r="AE39" s="40">
        <f t="shared" si="7"/>
        <v>0</v>
      </c>
    </row>
    <row r="40" spans="2:31" ht="12.75" customHeight="1" x14ac:dyDescent="0.2">
      <c r="B40" s="92">
        <f>'[1]CADD Sheets'!$A$2342</f>
        <v>427</v>
      </c>
      <c r="C40" s="92" t="s">
        <v>189</v>
      </c>
      <c r="D40" s="8" t="s">
        <v>293</v>
      </c>
      <c r="E40" s="94">
        <v>115408</v>
      </c>
      <c r="F40" s="94">
        <v>115450</v>
      </c>
      <c r="G40" s="92" t="s">
        <v>30</v>
      </c>
      <c r="H40" s="92"/>
      <c r="I40" s="92"/>
      <c r="J40" s="92"/>
      <c r="K40" s="92"/>
      <c r="L40" s="92"/>
      <c r="M40" s="92"/>
      <c r="N40" s="92">
        <f>F40-E40</f>
        <v>42</v>
      </c>
      <c r="O40" s="92"/>
      <c r="P40" s="92"/>
      <c r="Q40" s="92"/>
      <c r="R40" s="92"/>
      <c r="S40" s="92"/>
      <c r="T40" s="92"/>
      <c r="U40" s="92"/>
      <c r="V40" s="92"/>
      <c r="W40" s="92"/>
      <c r="X40" s="92"/>
      <c r="Y40" s="92"/>
      <c r="Z40" s="40">
        <f t="shared" si="1"/>
        <v>0</v>
      </c>
      <c r="AA40" s="40">
        <f t="shared" si="2"/>
        <v>0</v>
      </c>
      <c r="AB40" s="40">
        <f t="shared" si="3"/>
        <v>0</v>
      </c>
      <c r="AC40" s="40">
        <f t="shared" si="4"/>
        <v>0</v>
      </c>
      <c r="AD40" s="40">
        <f t="shared" si="6"/>
        <v>0</v>
      </c>
      <c r="AE40" s="40">
        <f t="shared" si="7"/>
        <v>0</v>
      </c>
    </row>
    <row r="41" spans="2:31" ht="12.75" customHeight="1" x14ac:dyDescent="0.2">
      <c r="B41" s="92">
        <f>'[1]CADD Sheets'!$A$2342</f>
        <v>427</v>
      </c>
      <c r="C41" s="92" t="s">
        <v>189</v>
      </c>
      <c r="D41" s="8" t="s">
        <v>293</v>
      </c>
      <c r="E41" s="94">
        <v>115408</v>
      </c>
      <c r="F41" s="94">
        <v>115450</v>
      </c>
      <c r="G41" s="92" t="s">
        <v>30</v>
      </c>
      <c r="H41" s="92"/>
      <c r="I41" s="92"/>
      <c r="J41" s="92"/>
      <c r="K41" s="92"/>
      <c r="L41" s="92"/>
      <c r="M41" s="92"/>
      <c r="N41" s="92">
        <f>F41-E41</f>
        <v>42</v>
      </c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40">
        <f t="shared" si="1"/>
        <v>0</v>
      </c>
      <c r="AA41" s="40">
        <f t="shared" si="2"/>
        <v>0</v>
      </c>
      <c r="AB41" s="40">
        <f t="shared" si="3"/>
        <v>0</v>
      </c>
      <c r="AC41" s="40">
        <f t="shared" si="4"/>
        <v>0</v>
      </c>
      <c r="AD41" s="40">
        <f t="shared" si="6"/>
        <v>0</v>
      </c>
      <c r="AE41" s="40">
        <f t="shared" si="7"/>
        <v>0</v>
      </c>
    </row>
    <row r="42" spans="2:31" ht="12.75" customHeight="1" x14ac:dyDescent="0.2">
      <c r="B42" s="92">
        <f>'[1]CADD Sheets'!$A$2342</f>
        <v>427</v>
      </c>
      <c r="C42" s="92" t="s">
        <v>189</v>
      </c>
      <c r="D42" s="8" t="s">
        <v>293</v>
      </c>
      <c r="E42" s="94">
        <v>115327</v>
      </c>
      <c r="F42" s="94">
        <v>115369</v>
      </c>
      <c r="G42" s="92" t="s">
        <v>30</v>
      </c>
      <c r="H42" s="92"/>
      <c r="I42" s="92"/>
      <c r="J42" s="92"/>
      <c r="K42" s="92"/>
      <c r="L42" s="92"/>
      <c r="M42" s="92"/>
      <c r="N42" s="92">
        <v>49</v>
      </c>
      <c r="O42" s="92"/>
      <c r="P42" s="92"/>
      <c r="Q42" s="92"/>
      <c r="R42" s="92"/>
      <c r="S42" s="92"/>
      <c r="T42" s="92"/>
      <c r="U42" s="92"/>
      <c r="V42" s="92"/>
      <c r="W42" s="92"/>
      <c r="X42" s="92"/>
      <c r="Y42" s="92"/>
      <c r="Z42" s="40">
        <f t="shared" si="1"/>
        <v>0</v>
      </c>
      <c r="AA42" s="40">
        <f t="shared" si="2"/>
        <v>0</v>
      </c>
      <c r="AB42" s="40">
        <f t="shared" si="3"/>
        <v>0</v>
      </c>
      <c r="AC42" s="40">
        <f t="shared" si="4"/>
        <v>0</v>
      </c>
      <c r="AD42" s="40">
        <f t="shared" si="6"/>
        <v>0</v>
      </c>
      <c r="AE42" s="40">
        <f t="shared" si="7"/>
        <v>0</v>
      </c>
    </row>
    <row r="43" spans="2:31" ht="12.75" customHeight="1" x14ac:dyDescent="0.2">
      <c r="B43" s="92">
        <f>'[1]CADD Sheets'!$A$2342</f>
        <v>427</v>
      </c>
      <c r="C43" s="93" t="s">
        <v>284</v>
      </c>
      <c r="D43" s="8" t="s">
        <v>293</v>
      </c>
      <c r="E43" s="94">
        <v>115408</v>
      </c>
      <c r="F43" s="94">
        <v>115450</v>
      </c>
      <c r="G43" s="92" t="s">
        <v>27</v>
      </c>
      <c r="H43" s="92"/>
      <c r="I43" s="92"/>
      <c r="J43" s="92"/>
      <c r="K43" s="92"/>
      <c r="L43" s="92"/>
      <c r="M43" s="92"/>
      <c r="N43" s="92"/>
      <c r="O43" s="92"/>
      <c r="P43" s="92">
        <v>18</v>
      </c>
      <c r="Q43" s="92"/>
      <c r="R43" s="92"/>
      <c r="S43" s="43"/>
      <c r="T43" s="43"/>
      <c r="U43" s="92"/>
      <c r="V43" s="92"/>
      <c r="W43" s="92"/>
      <c r="X43" s="92"/>
      <c r="Y43" s="92"/>
      <c r="Z43" s="40">
        <f t="shared" si="1"/>
        <v>0</v>
      </c>
      <c r="AA43" s="40">
        <f t="shared" si="2"/>
        <v>0</v>
      </c>
      <c r="AB43" s="40">
        <f t="shared" si="3"/>
        <v>0</v>
      </c>
      <c r="AC43" s="40">
        <f t="shared" si="4"/>
        <v>0</v>
      </c>
      <c r="AD43" s="40">
        <f t="shared" si="6"/>
        <v>0</v>
      </c>
      <c r="AE43" s="40">
        <f t="shared" si="7"/>
        <v>0</v>
      </c>
    </row>
    <row r="44" spans="2:31" ht="12.75" customHeight="1" x14ac:dyDescent="0.2">
      <c r="B44" s="92">
        <f>'[1]CADD Sheets'!$A$2342</f>
        <v>427</v>
      </c>
      <c r="C44" s="93" t="s">
        <v>201</v>
      </c>
      <c r="D44" s="8" t="s">
        <v>293</v>
      </c>
      <c r="E44" s="94">
        <v>115436</v>
      </c>
      <c r="F44" s="94"/>
      <c r="G44" s="92" t="s">
        <v>27</v>
      </c>
      <c r="H44" s="92"/>
      <c r="I44" s="92">
        <v>1</v>
      </c>
      <c r="J44" s="92"/>
      <c r="K44" s="92"/>
      <c r="L44" s="92"/>
      <c r="M44" s="92"/>
      <c r="N44" s="92"/>
      <c r="O44" s="92"/>
      <c r="P44" s="92"/>
      <c r="Q44" s="92"/>
      <c r="R44" s="92"/>
      <c r="S44" s="43"/>
      <c r="T44" s="43"/>
      <c r="U44" s="92"/>
      <c r="V44" s="92"/>
      <c r="W44" s="92"/>
      <c r="X44" s="92"/>
      <c r="Y44" s="92"/>
      <c r="Z44" s="40">
        <f t="shared" si="1"/>
        <v>0</v>
      </c>
      <c r="AA44" s="40">
        <f t="shared" si="2"/>
        <v>0</v>
      </c>
      <c r="AB44" s="40">
        <f t="shared" si="3"/>
        <v>0</v>
      </c>
      <c r="AC44" s="40">
        <f t="shared" si="4"/>
        <v>0</v>
      </c>
      <c r="AD44" s="40">
        <f t="shared" si="6"/>
        <v>0</v>
      </c>
      <c r="AE44" s="40">
        <f t="shared" si="7"/>
        <v>0</v>
      </c>
    </row>
    <row r="45" spans="2:31" ht="12.75" customHeight="1" x14ac:dyDescent="0.2">
      <c r="B45" s="92">
        <f>'[1]CADD Sheets'!$A$2342</f>
        <v>427</v>
      </c>
      <c r="C45" s="93" t="s">
        <v>201</v>
      </c>
      <c r="D45" s="8" t="s">
        <v>293</v>
      </c>
      <c r="E45" s="94">
        <v>115436</v>
      </c>
      <c r="F45" s="94"/>
      <c r="G45" s="92" t="s">
        <v>30</v>
      </c>
      <c r="H45" s="92"/>
      <c r="I45" s="92">
        <v>1</v>
      </c>
      <c r="J45" s="92"/>
      <c r="K45" s="92"/>
      <c r="L45" s="92"/>
      <c r="M45" s="92"/>
      <c r="N45" s="92"/>
      <c r="O45" s="92"/>
      <c r="P45" s="92"/>
      <c r="Q45" s="92"/>
      <c r="R45" s="92"/>
      <c r="S45" s="43"/>
      <c r="T45" s="43"/>
      <c r="U45" s="92"/>
      <c r="V45" s="92"/>
      <c r="W45" s="92"/>
      <c r="X45" s="92"/>
      <c r="Y45" s="92"/>
      <c r="Z45" s="40">
        <f t="shared" si="1"/>
        <v>0</v>
      </c>
      <c r="AA45" s="40">
        <f t="shared" si="2"/>
        <v>0</v>
      </c>
      <c r="AB45" s="40">
        <f t="shared" si="3"/>
        <v>0</v>
      </c>
      <c r="AC45" s="40">
        <f t="shared" si="4"/>
        <v>0</v>
      </c>
      <c r="AD45" s="40">
        <f t="shared" si="6"/>
        <v>0</v>
      </c>
      <c r="AE45" s="40">
        <f t="shared" si="7"/>
        <v>0</v>
      </c>
    </row>
    <row r="46" spans="2:31" ht="12.75" customHeight="1" x14ac:dyDescent="0.2">
      <c r="B46" s="92">
        <f>'[1]CADD Sheets'!$A$2342</f>
        <v>427</v>
      </c>
      <c r="C46" s="93" t="s">
        <v>201</v>
      </c>
      <c r="D46" s="8" t="s">
        <v>293</v>
      </c>
      <c r="E46" s="94">
        <v>115436</v>
      </c>
      <c r="F46" s="94"/>
      <c r="G46" s="92" t="s">
        <v>30</v>
      </c>
      <c r="H46" s="92"/>
      <c r="I46" s="92">
        <v>1</v>
      </c>
      <c r="J46" s="92"/>
      <c r="K46" s="92"/>
      <c r="L46" s="92"/>
      <c r="M46" s="92"/>
      <c r="N46" s="92"/>
      <c r="O46" s="92"/>
      <c r="P46" s="92"/>
      <c r="Q46" s="92"/>
      <c r="R46" s="92"/>
      <c r="S46" s="43"/>
      <c r="T46" s="43"/>
      <c r="U46" s="92"/>
      <c r="V46" s="92"/>
      <c r="W46" s="92"/>
      <c r="X46" s="92"/>
      <c r="Y46" s="92"/>
      <c r="Z46" s="40">
        <f t="shared" si="1"/>
        <v>0</v>
      </c>
      <c r="AA46" s="40">
        <f t="shared" si="2"/>
        <v>0</v>
      </c>
      <c r="AB46" s="40">
        <f t="shared" si="3"/>
        <v>0</v>
      </c>
      <c r="AC46" s="40">
        <f t="shared" si="4"/>
        <v>0</v>
      </c>
      <c r="AD46" s="40">
        <f t="shared" si="6"/>
        <v>0</v>
      </c>
      <c r="AE46" s="40">
        <f t="shared" si="7"/>
        <v>0</v>
      </c>
    </row>
    <row r="47" spans="2:31" ht="12.75" customHeight="1" x14ac:dyDescent="0.2">
      <c r="B47" s="92">
        <f>'[1]CADD Sheets'!$A$2342</f>
        <v>427</v>
      </c>
      <c r="C47" s="93" t="s">
        <v>201</v>
      </c>
      <c r="D47" s="8" t="s">
        <v>293</v>
      </c>
      <c r="E47" s="94">
        <v>115436</v>
      </c>
      <c r="F47" s="94"/>
      <c r="G47" s="92" t="s">
        <v>30</v>
      </c>
      <c r="H47" s="92"/>
      <c r="I47" s="92">
        <v>1</v>
      </c>
      <c r="J47" s="92"/>
      <c r="K47" s="92"/>
      <c r="L47" s="92"/>
      <c r="M47" s="92"/>
      <c r="N47" s="92"/>
      <c r="O47" s="92"/>
      <c r="P47" s="92"/>
      <c r="Q47" s="92"/>
      <c r="R47" s="92"/>
      <c r="S47" s="43"/>
      <c r="T47" s="43"/>
      <c r="U47" s="92"/>
      <c r="V47" s="92"/>
      <c r="W47" s="92"/>
      <c r="X47" s="92"/>
      <c r="Y47" s="92"/>
      <c r="Z47" s="40">
        <f t="shared" si="1"/>
        <v>0</v>
      </c>
      <c r="AA47" s="40">
        <f t="shared" si="2"/>
        <v>0</v>
      </c>
      <c r="AB47" s="40">
        <f t="shared" si="3"/>
        <v>0</v>
      </c>
      <c r="AC47" s="40">
        <f t="shared" si="4"/>
        <v>0</v>
      </c>
      <c r="AD47" s="40">
        <f t="shared" si="6"/>
        <v>0</v>
      </c>
      <c r="AE47" s="40">
        <f t="shared" si="7"/>
        <v>0</v>
      </c>
    </row>
    <row r="48" spans="2:31" ht="12.75" customHeight="1" x14ac:dyDescent="0.2">
      <c r="B48" s="92">
        <f>'[1]CADD Sheets'!$A$2342</f>
        <v>427</v>
      </c>
      <c r="C48" s="93" t="s">
        <v>199</v>
      </c>
      <c r="D48" s="8" t="s">
        <v>293</v>
      </c>
      <c r="E48" s="17">
        <v>115406</v>
      </c>
      <c r="F48" s="94"/>
      <c r="G48" s="92" t="s">
        <v>31</v>
      </c>
      <c r="H48" s="92"/>
      <c r="I48" s="92"/>
      <c r="J48" s="92"/>
      <c r="K48" s="92"/>
      <c r="L48" s="92"/>
      <c r="M48" s="92"/>
      <c r="N48" s="92"/>
      <c r="O48" s="92">
        <v>48</v>
      </c>
      <c r="P48" s="92"/>
      <c r="Q48" s="92"/>
      <c r="R48" s="92"/>
      <c r="S48" s="43"/>
      <c r="T48" s="43"/>
      <c r="U48" s="92"/>
      <c r="V48" s="92"/>
      <c r="W48" s="92"/>
      <c r="X48" s="92"/>
      <c r="Y48" s="92"/>
      <c r="Z48" s="40">
        <f t="shared" si="1"/>
        <v>0</v>
      </c>
      <c r="AA48" s="40">
        <f t="shared" si="2"/>
        <v>0</v>
      </c>
      <c r="AB48" s="40">
        <f t="shared" si="3"/>
        <v>0</v>
      </c>
      <c r="AC48" s="40">
        <f t="shared" si="4"/>
        <v>0</v>
      </c>
      <c r="AD48" s="40">
        <f t="shared" si="6"/>
        <v>0</v>
      </c>
      <c r="AE48" s="40">
        <f t="shared" si="7"/>
        <v>0</v>
      </c>
    </row>
    <row r="49" spans="2:31" ht="12.75" customHeight="1" x14ac:dyDescent="0.2">
      <c r="B49" s="92">
        <f>'[1]CADD Sheets'!$A$2342</f>
        <v>427</v>
      </c>
      <c r="C49" s="93" t="s">
        <v>198</v>
      </c>
      <c r="D49" s="8" t="s">
        <v>293</v>
      </c>
      <c r="E49" s="94">
        <v>115436</v>
      </c>
      <c r="F49" s="94"/>
      <c r="G49" s="92" t="s">
        <v>27</v>
      </c>
      <c r="H49" s="92"/>
      <c r="I49" s="92"/>
      <c r="J49" s="92"/>
      <c r="K49" s="92">
        <v>1</v>
      </c>
      <c r="L49" s="92"/>
      <c r="M49" s="92"/>
      <c r="N49" s="92"/>
      <c r="O49" s="92"/>
      <c r="P49" s="92"/>
      <c r="Q49" s="92"/>
      <c r="R49" s="92"/>
      <c r="S49" s="43"/>
      <c r="T49" s="43"/>
      <c r="U49" s="92"/>
      <c r="V49" s="92"/>
      <c r="W49" s="92"/>
      <c r="X49" s="92"/>
      <c r="Y49" s="92"/>
      <c r="Z49" s="40">
        <f t="shared" si="1"/>
        <v>0</v>
      </c>
      <c r="AA49" s="40">
        <f t="shared" si="2"/>
        <v>0</v>
      </c>
      <c r="AB49" s="40">
        <f t="shared" si="3"/>
        <v>0</v>
      </c>
      <c r="AC49" s="40">
        <f t="shared" si="4"/>
        <v>0</v>
      </c>
      <c r="AD49" s="40">
        <f t="shared" si="6"/>
        <v>0</v>
      </c>
      <c r="AE49" s="40">
        <f t="shared" si="7"/>
        <v>0</v>
      </c>
    </row>
    <row r="50" spans="2:31" ht="12.75" customHeight="1" x14ac:dyDescent="0.2">
      <c r="B50" s="92"/>
      <c r="C50" s="131"/>
      <c r="D50" s="8"/>
      <c r="E50" s="94"/>
      <c r="F50" s="94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43"/>
      <c r="T50" s="43"/>
      <c r="U50" s="92"/>
      <c r="V50" s="92"/>
      <c r="W50" s="92"/>
      <c r="X50" s="92"/>
      <c r="Y50" s="92"/>
      <c r="Z50" s="40">
        <f t="shared" si="1"/>
        <v>0</v>
      </c>
      <c r="AA50" s="40">
        <f t="shared" si="2"/>
        <v>0</v>
      </c>
      <c r="AB50" s="40">
        <f t="shared" si="3"/>
        <v>0</v>
      </c>
      <c r="AC50" s="40">
        <f t="shared" si="4"/>
        <v>0</v>
      </c>
      <c r="AD50" s="40">
        <f t="shared" si="6"/>
        <v>0</v>
      </c>
      <c r="AE50" s="40">
        <f t="shared" si="7"/>
        <v>0</v>
      </c>
    </row>
    <row r="51" spans="2:31" ht="12.75" customHeight="1" x14ac:dyDescent="0.2">
      <c r="B51" s="92">
        <f>'[1]CADD Sheets'!$A$2343</f>
        <v>428</v>
      </c>
      <c r="C51" s="131" t="s">
        <v>188</v>
      </c>
      <c r="D51" s="8" t="s">
        <v>149</v>
      </c>
      <c r="E51" s="94">
        <v>3300</v>
      </c>
      <c r="F51" s="94">
        <v>3577</v>
      </c>
      <c r="G51" s="92" t="s">
        <v>30</v>
      </c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>
        <f>F51-E51</f>
        <v>277</v>
      </c>
      <c r="S51" s="43"/>
      <c r="T51" s="43"/>
      <c r="U51" s="92"/>
      <c r="V51" s="92"/>
      <c r="W51" s="92"/>
      <c r="X51" s="92"/>
      <c r="Y51" s="92"/>
      <c r="Z51" s="40">
        <f t="shared" si="1"/>
        <v>0</v>
      </c>
      <c r="AA51" s="40">
        <f t="shared" si="2"/>
        <v>0</v>
      </c>
      <c r="AB51" s="40">
        <f t="shared" si="3"/>
        <v>0</v>
      </c>
      <c r="AC51" s="40">
        <f t="shared" si="4"/>
        <v>0</v>
      </c>
      <c r="AD51" s="40">
        <f t="shared" si="6"/>
        <v>0</v>
      </c>
      <c r="AE51" s="40">
        <f t="shared" si="7"/>
        <v>0</v>
      </c>
    </row>
    <row r="52" spans="2:31" ht="12.75" customHeight="1" x14ac:dyDescent="0.2">
      <c r="B52" s="92">
        <f>'[1]CADD Sheets'!$A$2343</f>
        <v>428</v>
      </c>
      <c r="C52" s="131" t="s">
        <v>188</v>
      </c>
      <c r="D52" s="8" t="s">
        <v>149</v>
      </c>
      <c r="E52" s="94">
        <v>3300</v>
      </c>
      <c r="F52" s="94">
        <v>3577</v>
      </c>
      <c r="G52" s="92" t="s">
        <v>27</v>
      </c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>
        <f>F52-E52</f>
        <v>277</v>
      </c>
      <c r="S52" s="43"/>
      <c r="T52" s="43"/>
      <c r="U52" s="92"/>
      <c r="V52" s="92"/>
      <c r="W52" s="92"/>
      <c r="X52" s="92"/>
      <c r="Y52" s="92"/>
      <c r="Z52" s="40">
        <f t="shared" si="1"/>
        <v>0</v>
      </c>
      <c r="AA52" s="40">
        <f t="shared" si="2"/>
        <v>0</v>
      </c>
      <c r="AB52" s="40">
        <f t="shared" si="3"/>
        <v>0</v>
      </c>
      <c r="AC52" s="40">
        <f t="shared" si="4"/>
        <v>0</v>
      </c>
      <c r="AD52" s="40">
        <f t="shared" si="6"/>
        <v>0</v>
      </c>
      <c r="AE52" s="40">
        <f t="shared" si="7"/>
        <v>0</v>
      </c>
    </row>
    <row r="53" spans="2:31" ht="12.75" customHeight="1" x14ac:dyDescent="0.2">
      <c r="B53" s="92">
        <f>'[1]CADD Sheets'!$A$2342</f>
        <v>427</v>
      </c>
      <c r="C53" s="93" t="s">
        <v>187</v>
      </c>
      <c r="D53" s="8" t="s">
        <v>149</v>
      </c>
      <c r="E53" s="94">
        <v>3300</v>
      </c>
      <c r="F53" s="94">
        <v>3361</v>
      </c>
      <c r="G53" s="92" t="s">
        <v>27</v>
      </c>
      <c r="H53" s="92"/>
      <c r="I53" s="92"/>
      <c r="J53" s="92"/>
      <c r="K53" s="92"/>
      <c r="L53" s="92"/>
      <c r="M53" s="92"/>
      <c r="N53" s="92"/>
      <c r="O53" s="92"/>
      <c r="P53" s="92"/>
      <c r="Q53" s="92">
        <f>F53-E53</f>
        <v>61</v>
      </c>
      <c r="R53" s="92"/>
      <c r="S53" s="43"/>
      <c r="T53" s="43"/>
      <c r="U53" s="92"/>
      <c r="V53" s="92"/>
      <c r="W53" s="92"/>
      <c r="X53" s="92"/>
      <c r="Y53" s="92"/>
      <c r="Z53" s="40">
        <f t="shared" si="1"/>
        <v>0</v>
      </c>
      <c r="AA53" s="40">
        <f t="shared" si="2"/>
        <v>0</v>
      </c>
      <c r="AB53" s="40">
        <f t="shared" si="3"/>
        <v>0</v>
      </c>
      <c r="AC53" s="40">
        <f t="shared" si="4"/>
        <v>0</v>
      </c>
      <c r="AD53" s="40">
        <f t="shared" si="6"/>
        <v>0</v>
      </c>
      <c r="AE53" s="40">
        <f t="shared" si="7"/>
        <v>0</v>
      </c>
    </row>
    <row r="54" spans="2:31" ht="12.75" customHeight="1" x14ac:dyDescent="0.2">
      <c r="B54" s="92">
        <f>'[1]CADD Sheets'!$A$2342</f>
        <v>427</v>
      </c>
      <c r="C54" s="93" t="s">
        <v>187</v>
      </c>
      <c r="D54" s="8" t="s">
        <v>149</v>
      </c>
      <c r="E54" s="94">
        <v>3300</v>
      </c>
      <c r="F54" s="94">
        <v>3477</v>
      </c>
      <c r="G54" s="92" t="s">
        <v>27</v>
      </c>
      <c r="H54" s="92"/>
      <c r="I54" s="92"/>
      <c r="J54" s="92"/>
      <c r="K54" s="92"/>
      <c r="L54" s="92"/>
      <c r="M54" s="92"/>
      <c r="N54" s="92"/>
      <c r="O54" s="92"/>
      <c r="P54" s="92"/>
      <c r="Q54" s="92">
        <f>F54-E54</f>
        <v>177</v>
      </c>
      <c r="R54" s="92"/>
      <c r="S54" s="92"/>
      <c r="T54" s="92"/>
      <c r="U54" s="92"/>
      <c r="V54" s="92"/>
      <c r="W54" s="92"/>
      <c r="X54" s="92"/>
      <c r="Y54" s="92"/>
      <c r="Z54" s="40">
        <f t="shared" si="1"/>
        <v>0</v>
      </c>
      <c r="AA54" s="40">
        <f t="shared" si="2"/>
        <v>0</v>
      </c>
      <c r="AB54" s="40">
        <f t="shared" si="3"/>
        <v>0</v>
      </c>
      <c r="AC54" s="40">
        <f t="shared" si="4"/>
        <v>0</v>
      </c>
      <c r="AD54" s="40">
        <f t="shared" si="6"/>
        <v>0</v>
      </c>
      <c r="AE54" s="40">
        <f t="shared" si="7"/>
        <v>0</v>
      </c>
    </row>
    <row r="55" spans="2:31" ht="12.75" customHeight="1" x14ac:dyDescent="0.2">
      <c r="B55" s="92">
        <f>'[1]CADD Sheets'!$A$2343</f>
        <v>428</v>
      </c>
      <c r="C55" s="93" t="s">
        <v>199</v>
      </c>
      <c r="D55" s="8" t="s">
        <v>149</v>
      </c>
      <c r="E55" s="94">
        <v>3579</v>
      </c>
      <c r="F55" s="94"/>
      <c r="G55" s="92" t="s">
        <v>31</v>
      </c>
      <c r="H55" s="92"/>
      <c r="I55" s="92"/>
      <c r="J55" s="92"/>
      <c r="K55" s="92"/>
      <c r="L55" s="92"/>
      <c r="M55" s="92"/>
      <c r="N55" s="92"/>
      <c r="O55" s="92">
        <v>40</v>
      </c>
      <c r="P55" s="92"/>
      <c r="Q55" s="92"/>
      <c r="R55" s="92"/>
      <c r="S55" s="43"/>
      <c r="T55" s="43"/>
      <c r="U55" s="92"/>
      <c r="V55" s="92"/>
      <c r="W55" s="92"/>
      <c r="X55" s="92"/>
      <c r="Y55" s="92"/>
      <c r="Z55" s="40">
        <f t="shared" si="1"/>
        <v>0</v>
      </c>
      <c r="AA55" s="40">
        <f t="shared" si="2"/>
        <v>0</v>
      </c>
      <c r="AB55" s="40">
        <f t="shared" si="3"/>
        <v>0</v>
      </c>
      <c r="AC55" s="40">
        <f t="shared" si="4"/>
        <v>0</v>
      </c>
      <c r="AD55" s="40">
        <f t="shared" si="6"/>
        <v>0</v>
      </c>
      <c r="AE55" s="40">
        <f t="shared" si="7"/>
        <v>0</v>
      </c>
    </row>
    <row r="56" spans="2:31" ht="12.75" customHeight="1" x14ac:dyDescent="0.2">
      <c r="B56" s="92">
        <f>'[1]CADD Sheets'!$A$2343</f>
        <v>428</v>
      </c>
      <c r="C56" s="93" t="s">
        <v>198</v>
      </c>
      <c r="D56" s="8" t="s">
        <v>149</v>
      </c>
      <c r="E56" s="94">
        <v>3724</v>
      </c>
      <c r="F56" s="94"/>
      <c r="G56" s="92" t="s">
        <v>27</v>
      </c>
      <c r="H56" s="92"/>
      <c r="I56" s="92"/>
      <c r="J56" s="92"/>
      <c r="K56" s="92">
        <v>1</v>
      </c>
      <c r="L56" s="92"/>
      <c r="M56" s="92"/>
      <c r="N56" s="92"/>
      <c r="O56" s="92"/>
      <c r="P56" s="92"/>
      <c r="Q56" s="92"/>
      <c r="R56" s="92"/>
      <c r="S56" s="43"/>
      <c r="T56" s="43"/>
      <c r="U56" s="92"/>
      <c r="V56" s="92"/>
      <c r="W56" s="92"/>
      <c r="X56" s="92"/>
      <c r="Y56" s="92"/>
      <c r="Z56" s="40">
        <f t="shared" si="1"/>
        <v>0</v>
      </c>
      <c r="AA56" s="40">
        <f t="shared" si="2"/>
        <v>0</v>
      </c>
      <c r="AB56" s="40">
        <f t="shared" si="3"/>
        <v>0</v>
      </c>
      <c r="AC56" s="40">
        <f t="shared" si="4"/>
        <v>0</v>
      </c>
      <c r="AD56" s="40">
        <f t="shared" si="6"/>
        <v>0</v>
      </c>
      <c r="AE56" s="40">
        <f t="shared" si="7"/>
        <v>0</v>
      </c>
    </row>
    <row r="57" spans="2:31" ht="12.75" customHeight="1" x14ac:dyDescent="0.2">
      <c r="B57" s="92">
        <f>'[1]CADD Sheets'!$A$2343</f>
        <v>428</v>
      </c>
      <c r="C57" s="93" t="s">
        <v>198</v>
      </c>
      <c r="D57" s="8" t="s">
        <v>149</v>
      </c>
      <c r="E57" s="94">
        <v>3479</v>
      </c>
      <c r="F57" s="94"/>
      <c r="G57" s="92" t="s">
        <v>27</v>
      </c>
      <c r="H57" s="92"/>
      <c r="I57" s="92"/>
      <c r="J57" s="92"/>
      <c r="K57" s="92">
        <v>1</v>
      </c>
      <c r="L57" s="92"/>
      <c r="M57" s="92"/>
      <c r="N57" s="92"/>
      <c r="O57" s="92"/>
      <c r="P57" s="92"/>
      <c r="Q57" s="92"/>
      <c r="R57" s="92"/>
      <c r="S57" s="43"/>
      <c r="T57" s="43"/>
      <c r="U57" s="92"/>
      <c r="V57" s="92"/>
      <c r="W57" s="92"/>
      <c r="X57" s="92"/>
      <c r="Y57" s="92"/>
      <c r="Z57" s="40">
        <f t="shared" si="1"/>
        <v>0</v>
      </c>
      <c r="AA57" s="40">
        <f t="shared" si="2"/>
        <v>0</v>
      </c>
      <c r="AB57" s="40">
        <f t="shared" si="3"/>
        <v>0</v>
      </c>
      <c r="AC57" s="40">
        <f t="shared" si="4"/>
        <v>0</v>
      </c>
      <c r="AD57" s="40">
        <f t="shared" si="6"/>
        <v>0</v>
      </c>
      <c r="AE57" s="40">
        <f t="shared" si="7"/>
        <v>0</v>
      </c>
    </row>
    <row r="58" spans="2:31" ht="12.75" customHeight="1" x14ac:dyDescent="0.2">
      <c r="B58" s="92">
        <f>'[1]CADD Sheets'!$A$2343</f>
        <v>428</v>
      </c>
      <c r="C58" s="93" t="s">
        <v>190</v>
      </c>
      <c r="D58" s="8" t="s">
        <v>149</v>
      </c>
      <c r="E58" s="94">
        <v>3477</v>
      </c>
      <c r="F58" s="94">
        <v>3577</v>
      </c>
      <c r="G58" s="92" t="s">
        <v>27</v>
      </c>
      <c r="H58" s="92"/>
      <c r="I58" s="92"/>
      <c r="J58" s="92"/>
      <c r="K58" s="92"/>
      <c r="L58" s="92"/>
      <c r="M58" s="92">
        <f>F58-E58</f>
        <v>100</v>
      </c>
      <c r="N58" s="92"/>
      <c r="O58" s="92"/>
      <c r="P58" s="92"/>
      <c r="Q58" s="92"/>
      <c r="R58" s="92"/>
      <c r="S58" s="43"/>
      <c r="T58" s="43"/>
      <c r="U58" s="92"/>
      <c r="V58" s="92"/>
      <c r="W58" s="92"/>
      <c r="X58" s="92"/>
      <c r="Y58" s="92"/>
      <c r="Z58" s="40">
        <f t="shared" si="1"/>
        <v>0</v>
      </c>
      <c r="AA58" s="40">
        <f t="shared" si="2"/>
        <v>0</v>
      </c>
      <c r="AB58" s="40">
        <f t="shared" si="3"/>
        <v>0</v>
      </c>
      <c r="AC58" s="40">
        <f t="shared" si="4"/>
        <v>0</v>
      </c>
      <c r="AD58" s="40">
        <f t="shared" si="6"/>
        <v>0</v>
      </c>
      <c r="AE58" s="40">
        <f t="shared" si="7"/>
        <v>0</v>
      </c>
    </row>
    <row r="59" spans="2:31" ht="12.75" customHeight="1" x14ac:dyDescent="0.2">
      <c r="B59" s="92">
        <f>'[1]CADD Sheets'!$A$2343</f>
        <v>428</v>
      </c>
      <c r="C59" s="93" t="s">
        <v>350</v>
      </c>
      <c r="D59" s="8" t="s">
        <v>149</v>
      </c>
      <c r="E59" s="94">
        <v>3576</v>
      </c>
      <c r="F59" s="94"/>
      <c r="G59" s="92" t="s">
        <v>27</v>
      </c>
      <c r="H59" s="92"/>
      <c r="I59" s="92"/>
      <c r="J59" s="92"/>
      <c r="K59" s="92"/>
      <c r="L59" s="92">
        <v>1</v>
      </c>
      <c r="M59" s="92"/>
      <c r="N59" s="92"/>
      <c r="O59" s="92"/>
      <c r="P59" s="92"/>
      <c r="Q59" s="92"/>
      <c r="R59" s="92"/>
      <c r="S59" s="43"/>
      <c r="T59" s="43"/>
      <c r="U59" s="92"/>
      <c r="V59" s="92"/>
      <c r="W59" s="92"/>
      <c r="X59" s="92"/>
      <c r="Y59" s="92"/>
      <c r="Z59" s="40"/>
      <c r="AA59" s="40"/>
      <c r="AB59" s="40"/>
      <c r="AC59" s="40"/>
      <c r="AD59" s="40"/>
      <c r="AE59" s="40"/>
    </row>
    <row r="60" spans="2:31" ht="12.75" customHeight="1" x14ac:dyDescent="0.2">
      <c r="B60" s="92"/>
      <c r="C60" s="93"/>
      <c r="D60" s="8"/>
      <c r="E60" s="94"/>
      <c r="F60" s="94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43"/>
      <c r="T60" s="43"/>
      <c r="U60" s="92"/>
      <c r="V60" s="92"/>
      <c r="W60" s="92"/>
      <c r="X60" s="92"/>
      <c r="Y60" s="92"/>
      <c r="Z60" s="40">
        <f t="shared" si="1"/>
        <v>0</v>
      </c>
      <c r="AA60" s="40">
        <f t="shared" si="2"/>
        <v>0</v>
      </c>
      <c r="AB60" s="40">
        <f t="shared" si="3"/>
        <v>0</v>
      </c>
      <c r="AC60" s="40">
        <f t="shared" si="4"/>
        <v>0</v>
      </c>
      <c r="AD60" s="40">
        <f t="shared" si="6"/>
        <v>0</v>
      </c>
      <c r="AE60" s="40">
        <f t="shared" si="7"/>
        <v>0</v>
      </c>
    </row>
    <row r="61" spans="2:31" ht="12.75" customHeight="1" x14ac:dyDescent="0.2">
      <c r="B61" s="92">
        <f>'[1]CADD Sheets'!$A$2349</f>
        <v>429</v>
      </c>
      <c r="C61" s="93" t="s">
        <v>199</v>
      </c>
      <c r="D61" s="8" t="s">
        <v>293</v>
      </c>
      <c r="E61" s="94">
        <v>115043</v>
      </c>
      <c r="F61" s="94"/>
      <c r="G61" s="92" t="s">
        <v>31</v>
      </c>
      <c r="H61" s="92"/>
      <c r="I61" s="92"/>
      <c r="J61" s="92"/>
      <c r="K61" s="92"/>
      <c r="L61" s="92"/>
      <c r="M61" s="92"/>
      <c r="N61" s="92"/>
      <c r="O61" s="92">
        <v>29</v>
      </c>
      <c r="P61" s="92"/>
      <c r="Q61" s="92"/>
      <c r="R61" s="92"/>
      <c r="S61" s="43"/>
      <c r="T61" s="43"/>
      <c r="U61" s="92"/>
      <c r="V61" s="92"/>
      <c r="W61" s="92"/>
      <c r="X61" s="92"/>
      <c r="Y61" s="92"/>
      <c r="Z61" s="40">
        <f t="shared" si="1"/>
        <v>0</v>
      </c>
      <c r="AA61" s="40">
        <f t="shared" si="2"/>
        <v>0</v>
      </c>
      <c r="AB61" s="40">
        <f t="shared" si="3"/>
        <v>0</v>
      </c>
      <c r="AC61" s="40">
        <f t="shared" si="4"/>
        <v>0</v>
      </c>
      <c r="AD61" s="40">
        <f t="shared" si="6"/>
        <v>0</v>
      </c>
      <c r="AE61" s="40">
        <f t="shared" si="7"/>
        <v>0</v>
      </c>
    </row>
    <row r="62" spans="2:31" ht="12.75" customHeight="1" x14ac:dyDescent="0.2">
      <c r="B62" s="92"/>
      <c r="C62" s="93"/>
      <c r="D62" s="8"/>
      <c r="E62" s="94"/>
      <c r="F62" s="94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43"/>
      <c r="T62" s="43"/>
      <c r="U62" s="92"/>
      <c r="V62" s="92"/>
      <c r="W62" s="92"/>
      <c r="X62" s="92"/>
      <c r="Y62" s="92"/>
      <c r="Z62" s="40">
        <f t="shared" si="1"/>
        <v>0</v>
      </c>
      <c r="AA62" s="40">
        <f t="shared" si="2"/>
        <v>0</v>
      </c>
      <c r="AB62" s="40">
        <f t="shared" si="3"/>
        <v>0</v>
      </c>
      <c r="AC62" s="40">
        <f t="shared" si="4"/>
        <v>0</v>
      </c>
      <c r="AD62" s="40">
        <f t="shared" si="6"/>
        <v>0</v>
      </c>
      <c r="AE62" s="40">
        <f t="shared" si="7"/>
        <v>0</v>
      </c>
    </row>
    <row r="63" spans="2:31" ht="12.75" customHeight="1" x14ac:dyDescent="0.2">
      <c r="B63" s="92"/>
      <c r="C63" s="93"/>
      <c r="D63" s="8"/>
      <c r="E63" s="94"/>
      <c r="F63" s="94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43"/>
      <c r="T63" s="43"/>
      <c r="U63" s="92"/>
      <c r="V63" s="92"/>
      <c r="W63" s="92"/>
      <c r="X63" s="92"/>
      <c r="Y63" s="92"/>
      <c r="Z63" s="40">
        <f t="shared" si="1"/>
        <v>0</v>
      </c>
      <c r="AA63" s="40">
        <f t="shared" si="2"/>
        <v>0</v>
      </c>
      <c r="AB63" s="40">
        <f t="shared" si="3"/>
        <v>0</v>
      </c>
      <c r="AC63" s="40">
        <f t="shared" si="4"/>
        <v>0</v>
      </c>
      <c r="AD63" s="40">
        <f t="shared" si="6"/>
        <v>0</v>
      </c>
      <c r="AE63" s="40">
        <f t="shared" si="7"/>
        <v>0</v>
      </c>
    </row>
    <row r="64" spans="2:31" ht="12.75" customHeight="1" x14ac:dyDescent="0.2">
      <c r="B64" s="92"/>
      <c r="C64" s="93"/>
      <c r="D64" s="8"/>
      <c r="E64" s="94"/>
      <c r="F64" s="94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43"/>
      <c r="T64" s="43"/>
      <c r="U64" s="92"/>
      <c r="V64" s="92"/>
      <c r="W64" s="92"/>
      <c r="X64" s="92"/>
      <c r="Y64" s="92"/>
      <c r="Z64" s="40">
        <f t="shared" si="1"/>
        <v>0</v>
      </c>
      <c r="AA64" s="40">
        <f t="shared" si="2"/>
        <v>0</v>
      </c>
      <c r="AB64" s="40">
        <f t="shared" si="3"/>
        <v>0</v>
      </c>
      <c r="AC64" s="40">
        <f t="shared" si="4"/>
        <v>0</v>
      </c>
      <c r="AD64" s="40">
        <f t="shared" si="6"/>
        <v>0</v>
      </c>
      <c r="AE64" s="40">
        <f t="shared" si="7"/>
        <v>0</v>
      </c>
    </row>
    <row r="65" spans="2:31" ht="12.75" customHeight="1" x14ac:dyDescent="0.2">
      <c r="B65" s="92"/>
      <c r="C65" s="93"/>
      <c r="D65" s="8"/>
      <c r="E65" s="94"/>
      <c r="F65" s="94"/>
      <c r="G65" s="9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43"/>
      <c r="T65" s="43"/>
      <c r="U65" s="92"/>
      <c r="V65" s="92"/>
      <c r="W65" s="92"/>
      <c r="X65" s="92"/>
      <c r="Y65" s="92"/>
      <c r="Z65" s="40"/>
      <c r="AA65" s="40"/>
      <c r="AB65" s="40"/>
      <c r="AC65" s="40"/>
      <c r="AD65" s="40"/>
      <c r="AE65" s="40"/>
    </row>
    <row r="66" spans="2:31" ht="12.75" customHeight="1" x14ac:dyDescent="0.2">
      <c r="B66" s="92"/>
      <c r="C66" s="93"/>
      <c r="D66" s="8"/>
      <c r="E66" s="94"/>
      <c r="F66" s="94"/>
      <c r="G66" s="92"/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43"/>
      <c r="T66" s="43"/>
      <c r="U66" s="92"/>
      <c r="V66" s="92"/>
      <c r="W66" s="92"/>
      <c r="X66" s="92"/>
      <c r="Y66" s="92"/>
      <c r="Z66" s="40"/>
      <c r="AA66" s="40"/>
      <c r="AB66" s="40"/>
      <c r="AC66" s="40"/>
      <c r="AD66" s="40"/>
      <c r="AE66" s="40"/>
    </row>
    <row r="67" spans="2:31" ht="12.75" customHeight="1" x14ac:dyDescent="0.2">
      <c r="B67" s="92"/>
      <c r="C67" s="93"/>
      <c r="D67" s="8"/>
      <c r="E67" s="94"/>
      <c r="F67" s="94"/>
      <c r="G67" s="92"/>
      <c r="H67" s="92"/>
      <c r="I67" s="92"/>
      <c r="J67" s="92"/>
      <c r="K67" s="92"/>
      <c r="L67" s="92"/>
      <c r="M67" s="92"/>
      <c r="N67" s="92"/>
      <c r="O67" s="92"/>
      <c r="P67" s="92"/>
      <c r="Q67" s="92"/>
      <c r="R67" s="92"/>
      <c r="S67" s="43"/>
      <c r="T67" s="43"/>
      <c r="U67" s="92"/>
      <c r="V67" s="92"/>
      <c r="W67" s="92"/>
      <c r="X67" s="92"/>
      <c r="Y67" s="92"/>
      <c r="Z67" s="40"/>
      <c r="AA67" s="40"/>
      <c r="AB67" s="40"/>
      <c r="AC67" s="40"/>
      <c r="AD67" s="40"/>
      <c r="AE67" s="40"/>
    </row>
    <row r="68" spans="2:31" ht="12.75" customHeight="1" x14ac:dyDescent="0.2">
      <c r="B68" s="92"/>
      <c r="C68" s="93"/>
      <c r="D68" s="8"/>
      <c r="E68" s="94"/>
      <c r="F68" s="94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43"/>
      <c r="T68" s="43"/>
      <c r="U68" s="92"/>
      <c r="V68" s="92"/>
      <c r="W68" s="92"/>
      <c r="X68" s="92"/>
      <c r="Y68" s="92"/>
      <c r="Z68" s="40">
        <f t="shared" si="1"/>
        <v>0</v>
      </c>
      <c r="AA68" s="40">
        <f t="shared" si="2"/>
        <v>0</v>
      </c>
      <c r="AB68" s="40">
        <f t="shared" si="3"/>
        <v>0</v>
      </c>
      <c r="AC68" s="40">
        <f t="shared" si="4"/>
        <v>0</v>
      </c>
      <c r="AD68" s="40">
        <f t="shared" si="6"/>
        <v>0</v>
      </c>
      <c r="AE68" s="40">
        <f t="shared" si="7"/>
        <v>0</v>
      </c>
    </row>
    <row r="69" spans="2:31" ht="12.75" customHeight="1" x14ac:dyDescent="0.2">
      <c r="B69" s="92"/>
      <c r="C69" s="93"/>
      <c r="D69" s="8"/>
      <c r="E69" s="94"/>
      <c r="F69" s="94"/>
      <c r="G69" s="92"/>
      <c r="H69" s="92"/>
      <c r="I69" s="92"/>
      <c r="J69" s="92"/>
      <c r="K69" s="92"/>
      <c r="L69" s="92"/>
      <c r="M69" s="92"/>
      <c r="N69" s="92"/>
      <c r="O69" s="92"/>
      <c r="P69" s="92"/>
      <c r="Q69" s="92"/>
      <c r="R69" s="92"/>
      <c r="S69" s="43"/>
      <c r="T69" s="43"/>
      <c r="U69" s="92"/>
      <c r="V69" s="92"/>
      <c r="W69" s="92"/>
      <c r="X69" s="92"/>
      <c r="Y69" s="92"/>
      <c r="Z69" s="40">
        <f t="shared" si="1"/>
        <v>0</v>
      </c>
      <c r="AA69" s="40">
        <f t="shared" si="2"/>
        <v>0</v>
      </c>
      <c r="AB69" s="40">
        <f t="shared" si="3"/>
        <v>0</v>
      </c>
      <c r="AC69" s="40">
        <f t="shared" si="4"/>
        <v>0</v>
      </c>
      <c r="AD69" s="40">
        <f t="shared" si="6"/>
        <v>0</v>
      </c>
      <c r="AE69" s="40">
        <f t="shared" si="7"/>
        <v>0</v>
      </c>
    </row>
    <row r="70" spans="2:31" ht="13.5" customHeight="1" x14ac:dyDescent="0.2">
      <c r="B70" s="92"/>
      <c r="C70" s="93"/>
      <c r="D70" s="8"/>
      <c r="E70" s="94"/>
      <c r="F70" s="94"/>
      <c r="G70" s="92"/>
      <c r="H70" s="92"/>
      <c r="I70" s="92"/>
      <c r="J70" s="92"/>
      <c r="K70" s="92"/>
      <c r="L70" s="92"/>
      <c r="M70" s="92"/>
      <c r="N70" s="92"/>
      <c r="O70" s="92"/>
      <c r="P70" s="92"/>
      <c r="Q70" s="92"/>
      <c r="R70" s="92"/>
      <c r="S70" s="43"/>
      <c r="T70" s="43"/>
      <c r="U70" s="92"/>
      <c r="V70" s="92"/>
      <c r="W70" s="92"/>
      <c r="X70" s="92"/>
      <c r="Y70" s="92"/>
      <c r="Z70" s="40">
        <f t="shared" si="1"/>
        <v>0</v>
      </c>
      <c r="AA70" s="40">
        <f t="shared" si="2"/>
        <v>0</v>
      </c>
      <c r="AB70" s="40">
        <f t="shared" si="3"/>
        <v>0</v>
      </c>
      <c r="AC70" s="40">
        <f t="shared" si="4"/>
        <v>0</v>
      </c>
      <c r="AD70" s="40">
        <f t="shared" si="6"/>
        <v>0</v>
      </c>
      <c r="AE70" s="40">
        <f t="shared" si="7"/>
        <v>0</v>
      </c>
    </row>
    <row r="71" spans="2:31" ht="15.95" customHeight="1" x14ac:dyDescent="0.2">
      <c r="B71" s="92"/>
      <c r="C71" s="93"/>
      <c r="D71" s="8"/>
      <c r="E71" s="94"/>
      <c r="F71" s="92"/>
      <c r="G71" s="92"/>
      <c r="H71" s="92"/>
      <c r="I71" s="92"/>
      <c r="J71" s="92"/>
      <c r="K71" s="92"/>
      <c r="L71" s="92"/>
      <c r="M71" s="92"/>
      <c r="N71" s="92"/>
      <c r="O71" s="92"/>
      <c r="P71" s="92"/>
      <c r="Q71" s="92"/>
      <c r="R71" s="92"/>
      <c r="S71" s="92"/>
      <c r="T71" s="92"/>
      <c r="U71" s="92"/>
      <c r="V71" s="92"/>
      <c r="W71" s="92"/>
      <c r="X71" s="16"/>
      <c r="Y71" s="92"/>
      <c r="Z71" s="40">
        <f t="shared" si="1"/>
        <v>0</v>
      </c>
      <c r="AA71" s="40">
        <f t="shared" si="2"/>
        <v>0</v>
      </c>
      <c r="AB71" s="40">
        <f t="shared" si="3"/>
        <v>0</v>
      </c>
      <c r="AC71" s="40">
        <f t="shared" si="4"/>
        <v>0</v>
      </c>
      <c r="AD71" s="40">
        <f t="shared" si="6"/>
        <v>0</v>
      </c>
      <c r="AE71" s="40">
        <f t="shared" si="7"/>
        <v>0</v>
      </c>
    </row>
    <row r="72" spans="2:31" ht="15.95" customHeight="1" x14ac:dyDescent="0.2">
      <c r="B72" s="92"/>
      <c r="C72" s="93"/>
      <c r="D72" s="8"/>
      <c r="E72" s="94"/>
      <c r="F72" s="92"/>
      <c r="G72" s="92"/>
      <c r="H72" s="16"/>
      <c r="I72" s="92"/>
      <c r="J72" s="92"/>
      <c r="K72" s="92"/>
      <c r="L72" s="92"/>
      <c r="M72" s="92"/>
      <c r="N72" s="92"/>
      <c r="O72" s="92"/>
      <c r="P72" s="92"/>
      <c r="Q72" s="92"/>
      <c r="R72" s="92"/>
      <c r="S72" s="92"/>
      <c r="T72" s="92"/>
      <c r="U72" s="92"/>
      <c r="V72" s="92"/>
      <c r="W72" s="92"/>
      <c r="X72" s="16"/>
      <c r="Y72" s="92"/>
      <c r="Z72" s="40">
        <f t="shared" si="1"/>
        <v>0</v>
      </c>
      <c r="AA72" s="40">
        <f t="shared" si="2"/>
        <v>0</v>
      </c>
      <c r="AB72" s="40">
        <f t="shared" si="3"/>
        <v>0</v>
      </c>
      <c r="AC72" s="40">
        <f t="shared" si="4"/>
        <v>0</v>
      </c>
      <c r="AD72" s="40">
        <f t="shared" si="6"/>
        <v>0</v>
      </c>
      <c r="AE72" s="40">
        <f t="shared" si="7"/>
        <v>0</v>
      </c>
    </row>
    <row r="73" spans="2:31" ht="15.95" customHeight="1" thickBot="1" x14ac:dyDescent="0.25">
      <c r="B73" s="92"/>
      <c r="C73" s="93"/>
      <c r="D73" s="8"/>
      <c r="E73" s="94"/>
      <c r="F73" s="92"/>
      <c r="G73" s="92"/>
      <c r="H73" s="16"/>
      <c r="I73" s="92"/>
      <c r="J73" s="92"/>
      <c r="K73" s="92"/>
      <c r="L73" s="92"/>
      <c r="M73" s="92"/>
      <c r="N73" s="92"/>
      <c r="O73" s="92"/>
      <c r="P73" s="92"/>
      <c r="Q73" s="92"/>
      <c r="R73" s="92"/>
      <c r="S73" s="92"/>
      <c r="T73" s="92"/>
      <c r="U73" s="92"/>
      <c r="V73" s="92"/>
      <c r="W73" s="92"/>
      <c r="X73" s="16"/>
      <c r="Y73" s="92"/>
      <c r="Z73" s="40">
        <f t="shared" si="1"/>
        <v>0</v>
      </c>
      <c r="AA73" s="40">
        <f t="shared" si="2"/>
        <v>0</v>
      </c>
      <c r="AB73" s="40">
        <f t="shared" si="3"/>
        <v>0</v>
      </c>
      <c r="AC73" s="40">
        <f t="shared" si="3"/>
        <v>0</v>
      </c>
      <c r="AD73" s="40">
        <f t="shared" ref="AD73" si="8">Z73</f>
        <v>0</v>
      </c>
      <c r="AE73" s="40">
        <f t="shared" ref="AE73" si="9">AA73</f>
        <v>0</v>
      </c>
    </row>
    <row r="74" spans="2:31" ht="12.75" customHeight="1" x14ac:dyDescent="0.2">
      <c r="B74" s="343" t="s">
        <v>346</v>
      </c>
      <c r="C74" s="344"/>
      <c r="D74" s="344"/>
      <c r="E74" s="344"/>
      <c r="F74" s="344"/>
      <c r="G74" s="345"/>
      <c r="H74" s="335">
        <f t="shared" ref="H74:AC74" si="10">SUM(H16:H73)</f>
        <v>0</v>
      </c>
      <c r="I74" s="335">
        <f t="shared" si="10"/>
        <v>4</v>
      </c>
      <c r="J74" s="335">
        <f t="shared" si="10"/>
        <v>0</v>
      </c>
      <c r="K74" s="335">
        <f t="shared" si="10"/>
        <v>7</v>
      </c>
      <c r="L74" s="335">
        <f t="shared" si="10"/>
        <v>1</v>
      </c>
      <c r="M74" s="335">
        <f t="shared" si="10"/>
        <v>150</v>
      </c>
      <c r="N74" s="335">
        <f t="shared" si="10"/>
        <v>133</v>
      </c>
      <c r="O74" s="335">
        <f t="shared" si="10"/>
        <v>157</v>
      </c>
      <c r="P74" s="335">
        <f t="shared" si="10"/>
        <v>18</v>
      </c>
      <c r="Q74" s="335">
        <f t="shared" si="10"/>
        <v>2182</v>
      </c>
      <c r="R74" s="335">
        <f t="shared" si="10"/>
        <v>2124</v>
      </c>
      <c r="S74" s="335">
        <f t="shared" si="10"/>
        <v>0</v>
      </c>
      <c r="T74" s="335">
        <f t="shared" si="10"/>
        <v>0</v>
      </c>
      <c r="U74" s="335">
        <f t="shared" si="10"/>
        <v>0</v>
      </c>
      <c r="V74" s="335">
        <f t="shared" si="10"/>
        <v>0</v>
      </c>
      <c r="W74" s="335">
        <f t="shared" si="10"/>
        <v>0</v>
      </c>
      <c r="X74" s="335">
        <f t="shared" si="10"/>
        <v>0</v>
      </c>
      <c r="Y74" s="335">
        <f t="shared" si="10"/>
        <v>0</v>
      </c>
      <c r="Z74" s="335">
        <f t="shared" si="10"/>
        <v>0</v>
      </c>
      <c r="AA74" s="335">
        <f t="shared" si="10"/>
        <v>0</v>
      </c>
      <c r="AB74" s="335">
        <f t="shared" si="10"/>
        <v>0</v>
      </c>
      <c r="AC74" s="335">
        <f t="shared" si="10"/>
        <v>0</v>
      </c>
      <c r="AD74" s="335">
        <f>SUM(AD16:AD73)</f>
        <v>0</v>
      </c>
      <c r="AE74" s="335">
        <f>SUM(AE16:AE73)</f>
        <v>0</v>
      </c>
    </row>
    <row r="75" spans="2:31" ht="15" customHeight="1" thickBot="1" x14ac:dyDescent="0.25">
      <c r="B75" s="346"/>
      <c r="C75" s="347"/>
      <c r="D75" s="347"/>
      <c r="E75" s="347"/>
      <c r="F75" s="347"/>
      <c r="G75" s="348"/>
      <c r="H75" s="336"/>
      <c r="I75" s="336"/>
      <c r="J75" s="336"/>
      <c r="K75" s="336"/>
      <c r="L75" s="336"/>
      <c r="M75" s="336"/>
      <c r="N75" s="336"/>
      <c r="O75" s="336"/>
      <c r="P75" s="336"/>
      <c r="Q75" s="336"/>
      <c r="R75" s="336"/>
      <c r="S75" s="336"/>
      <c r="T75" s="336"/>
      <c r="U75" s="336"/>
      <c r="V75" s="336"/>
      <c r="W75" s="336"/>
      <c r="X75" s="336"/>
      <c r="Y75" s="336"/>
      <c r="Z75" s="336"/>
      <c r="AA75" s="336"/>
      <c r="AB75" s="336"/>
      <c r="AC75" s="336"/>
      <c r="AD75" s="336"/>
      <c r="AE75" s="336"/>
    </row>
    <row r="76" spans="2:31" ht="12.75" customHeight="1" x14ac:dyDescent="0.2">
      <c r="B76" s="92"/>
      <c r="C76" s="93"/>
      <c r="D76" s="8"/>
      <c r="E76" s="92"/>
      <c r="F76" s="92"/>
      <c r="G76" s="92"/>
      <c r="H76" s="92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16"/>
      <c r="Y76" s="92"/>
      <c r="Z76" s="92"/>
      <c r="AA76" s="92"/>
      <c r="AB76" s="16"/>
      <c r="AC76" s="16"/>
      <c r="AD76" s="16"/>
      <c r="AE76" s="16"/>
    </row>
    <row r="77" spans="2:31" ht="12.75" customHeight="1" x14ac:dyDescent="0.2">
      <c r="B77" s="92"/>
      <c r="C77" s="93"/>
      <c r="D77" s="8"/>
      <c r="E77" s="92"/>
      <c r="F77" s="92"/>
      <c r="G77" s="92"/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16"/>
      <c r="Y77" s="92"/>
      <c r="Z77" s="92"/>
      <c r="AA77" s="92"/>
      <c r="AB77" s="16"/>
      <c r="AC77" s="16"/>
      <c r="AD77" s="16"/>
      <c r="AE77" s="16"/>
    </row>
  </sheetData>
  <mergeCells count="59">
    <mergeCell ref="AD5:AD14"/>
    <mergeCell ref="AE5:AE14"/>
    <mergeCell ref="AD74:AD75"/>
    <mergeCell ref="AE74:AE75"/>
    <mergeCell ref="B74:G75"/>
    <mergeCell ref="W74:W75"/>
    <mergeCell ref="X74:X75"/>
    <mergeCell ref="H74:H75"/>
    <mergeCell ref="I74:I75"/>
    <mergeCell ref="V74:V75"/>
    <mergeCell ref="B11:B15"/>
    <mergeCell ref="C11:C15"/>
    <mergeCell ref="G11:G15"/>
    <mergeCell ref="D9:D10"/>
    <mergeCell ref="C4:C8"/>
    <mergeCell ref="D4:D8"/>
    <mergeCell ref="G4:G8"/>
    <mergeCell ref="E5:F14"/>
    <mergeCell ref="B4:B8"/>
    <mergeCell ref="G9:G10"/>
    <mergeCell ref="P5:P14"/>
    <mergeCell ref="H5:H14"/>
    <mergeCell ref="I5:I14"/>
    <mergeCell ref="J5:J14"/>
    <mergeCell ref="K5:K14"/>
    <mergeCell ref="M5:M14"/>
    <mergeCell ref="L5:L14"/>
    <mergeCell ref="U74:U75"/>
    <mergeCell ref="N5:N14"/>
    <mergeCell ref="AC5:AC14"/>
    <mergeCell ref="Z5:Z14"/>
    <mergeCell ref="AA5:AA14"/>
    <mergeCell ref="AB5:AB14"/>
    <mergeCell ref="U5:U14"/>
    <mergeCell ref="Y5:Y14"/>
    <mergeCell ref="W5:W14"/>
    <mergeCell ref="X5:X14"/>
    <mergeCell ref="O5:O14"/>
    <mergeCell ref="Q5:Q14"/>
    <mergeCell ref="R5:R14"/>
    <mergeCell ref="V5:V14"/>
    <mergeCell ref="S5:S14"/>
    <mergeCell ref="T5:T14"/>
    <mergeCell ref="L74:L75"/>
    <mergeCell ref="AC74:AC75"/>
    <mergeCell ref="J74:J75"/>
    <mergeCell ref="Y74:Y75"/>
    <mergeCell ref="K74:K75"/>
    <mergeCell ref="M74:M75"/>
    <mergeCell ref="S74:S75"/>
    <mergeCell ref="T74:T75"/>
    <mergeCell ref="P74:P75"/>
    <mergeCell ref="N74:N75"/>
    <mergeCell ref="O74:O75"/>
    <mergeCell ref="Q74:Q75"/>
    <mergeCell ref="R74:R75"/>
    <mergeCell ref="AA74:AA75"/>
    <mergeCell ref="Z74:Z75"/>
    <mergeCell ref="AB74:AB75"/>
  </mergeCells>
  <pageMargins left="0.75" right="0.75" top="1" bottom="1" header="0.5" footer="0.5"/>
  <pageSetup paperSize="17" scale="7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1:AE77"/>
  <sheetViews>
    <sheetView showZeros="0" topLeftCell="A28" zoomScale="85" zoomScaleNormal="85" workbookViewId="0">
      <selection activeCell="R44" sqref="R44"/>
    </sheetView>
  </sheetViews>
  <sheetFormatPr defaultRowHeight="15" x14ac:dyDescent="0.25"/>
  <cols>
    <col min="1" max="1" width="9.140625" style="1"/>
    <col min="2" max="2" width="10.7109375" style="1" customWidth="1"/>
    <col min="3" max="3" width="8.7109375" style="1" customWidth="1"/>
    <col min="4" max="4" width="27.7109375" style="1" customWidth="1"/>
    <col min="5" max="6" width="11.28515625" style="1" customWidth="1"/>
    <col min="7" max="7" width="9.7109375" style="1" customWidth="1"/>
    <col min="8" max="18" width="7.7109375" style="1" customWidth="1"/>
    <col min="19" max="20" width="7.7109375" style="42" customWidth="1"/>
    <col min="21" max="23" width="7.7109375" style="1" customWidth="1"/>
    <col min="24" max="24" width="7.7109375" style="4" customWidth="1"/>
    <col min="25" max="31" width="7.7109375" style="1" customWidth="1"/>
    <col min="32" max="232" width="9.140625" style="1"/>
    <col min="233" max="234" width="10.7109375" style="1" customWidth="1"/>
    <col min="235" max="235" width="26.42578125" style="1" customWidth="1"/>
    <col min="236" max="237" width="16.7109375" style="1" customWidth="1"/>
    <col min="238" max="238" width="8.7109375" style="1" customWidth="1"/>
    <col min="239" max="263" width="8.42578125" style="1" customWidth="1"/>
    <col min="264" max="488" width="9.140625" style="1"/>
    <col min="489" max="490" width="10.7109375" style="1" customWidth="1"/>
    <col min="491" max="491" width="26.42578125" style="1" customWidth="1"/>
    <col min="492" max="493" width="16.7109375" style="1" customWidth="1"/>
    <col min="494" max="494" width="8.7109375" style="1" customWidth="1"/>
    <col min="495" max="519" width="8.42578125" style="1" customWidth="1"/>
    <col min="520" max="744" width="9.140625" style="1"/>
    <col min="745" max="746" width="10.7109375" style="1" customWidth="1"/>
    <col min="747" max="747" width="26.42578125" style="1" customWidth="1"/>
    <col min="748" max="749" width="16.7109375" style="1" customWidth="1"/>
    <col min="750" max="750" width="8.7109375" style="1" customWidth="1"/>
    <col min="751" max="775" width="8.42578125" style="1" customWidth="1"/>
    <col min="776" max="1000" width="9.140625" style="1"/>
    <col min="1001" max="1002" width="10.7109375" style="1" customWidth="1"/>
    <col min="1003" max="1003" width="26.42578125" style="1" customWidth="1"/>
    <col min="1004" max="1005" width="16.7109375" style="1" customWidth="1"/>
    <col min="1006" max="1006" width="8.7109375" style="1" customWidth="1"/>
    <col min="1007" max="1031" width="8.42578125" style="1" customWidth="1"/>
    <col min="1032" max="1256" width="9.140625" style="1"/>
    <col min="1257" max="1258" width="10.7109375" style="1" customWidth="1"/>
    <col min="1259" max="1259" width="26.42578125" style="1" customWidth="1"/>
    <col min="1260" max="1261" width="16.7109375" style="1" customWidth="1"/>
    <col min="1262" max="1262" width="8.7109375" style="1" customWidth="1"/>
    <col min="1263" max="1287" width="8.42578125" style="1" customWidth="1"/>
    <col min="1288" max="1512" width="9.140625" style="1"/>
    <col min="1513" max="1514" width="10.7109375" style="1" customWidth="1"/>
    <col min="1515" max="1515" width="26.42578125" style="1" customWidth="1"/>
    <col min="1516" max="1517" width="16.7109375" style="1" customWidth="1"/>
    <col min="1518" max="1518" width="8.7109375" style="1" customWidth="1"/>
    <col min="1519" max="1543" width="8.42578125" style="1" customWidth="1"/>
    <col min="1544" max="1768" width="9.140625" style="1"/>
    <col min="1769" max="1770" width="10.7109375" style="1" customWidth="1"/>
    <col min="1771" max="1771" width="26.42578125" style="1" customWidth="1"/>
    <col min="1772" max="1773" width="16.7109375" style="1" customWidth="1"/>
    <col min="1774" max="1774" width="8.7109375" style="1" customWidth="1"/>
    <col min="1775" max="1799" width="8.42578125" style="1" customWidth="1"/>
    <col min="1800" max="2024" width="9.140625" style="1"/>
    <col min="2025" max="2026" width="10.7109375" style="1" customWidth="1"/>
    <col min="2027" max="2027" width="26.42578125" style="1" customWidth="1"/>
    <col min="2028" max="2029" width="16.7109375" style="1" customWidth="1"/>
    <col min="2030" max="2030" width="8.7109375" style="1" customWidth="1"/>
    <col min="2031" max="2055" width="8.42578125" style="1" customWidth="1"/>
    <col min="2056" max="2280" width="9.140625" style="1"/>
    <col min="2281" max="2282" width="10.7109375" style="1" customWidth="1"/>
    <col min="2283" max="2283" width="26.42578125" style="1" customWidth="1"/>
    <col min="2284" max="2285" width="16.7109375" style="1" customWidth="1"/>
    <col min="2286" max="2286" width="8.7109375" style="1" customWidth="1"/>
    <col min="2287" max="2311" width="8.42578125" style="1" customWidth="1"/>
    <col min="2312" max="2536" width="9.140625" style="1"/>
    <col min="2537" max="2538" width="10.7109375" style="1" customWidth="1"/>
    <col min="2539" max="2539" width="26.42578125" style="1" customWidth="1"/>
    <col min="2540" max="2541" width="16.7109375" style="1" customWidth="1"/>
    <col min="2542" max="2542" width="8.7109375" style="1" customWidth="1"/>
    <col min="2543" max="2567" width="8.42578125" style="1" customWidth="1"/>
    <col min="2568" max="2792" width="9.140625" style="1"/>
    <col min="2793" max="2794" width="10.7109375" style="1" customWidth="1"/>
    <col min="2795" max="2795" width="26.42578125" style="1" customWidth="1"/>
    <col min="2796" max="2797" width="16.7109375" style="1" customWidth="1"/>
    <col min="2798" max="2798" width="8.7109375" style="1" customWidth="1"/>
    <col min="2799" max="2823" width="8.42578125" style="1" customWidth="1"/>
    <col min="2824" max="3048" width="9.140625" style="1"/>
    <col min="3049" max="3050" width="10.7109375" style="1" customWidth="1"/>
    <col min="3051" max="3051" width="26.42578125" style="1" customWidth="1"/>
    <col min="3052" max="3053" width="16.7109375" style="1" customWidth="1"/>
    <col min="3054" max="3054" width="8.7109375" style="1" customWidth="1"/>
    <col min="3055" max="3079" width="8.42578125" style="1" customWidth="1"/>
    <col min="3080" max="3304" width="9.140625" style="1"/>
    <col min="3305" max="3306" width="10.7109375" style="1" customWidth="1"/>
    <col min="3307" max="3307" width="26.42578125" style="1" customWidth="1"/>
    <col min="3308" max="3309" width="16.7109375" style="1" customWidth="1"/>
    <col min="3310" max="3310" width="8.7109375" style="1" customWidth="1"/>
    <col min="3311" max="3335" width="8.42578125" style="1" customWidth="1"/>
    <col min="3336" max="3560" width="9.140625" style="1"/>
    <col min="3561" max="3562" width="10.7109375" style="1" customWidth="1"/>
    <col min="3563" max="3563" width="26.42578125" style="1" customWidth="1"/>
    <col min="3564" max="3565" width="16.7109375" style="1" customWidth="1"/>
    <col min="3566" max="3566" width="8.7109375" style="1" customWidth="1"/>
    <col min="3567" max="3591" width="8.42578125" style="1" customWidth="1"/>
    <col min="3592" max="3816" width="9.140625" style="1"/>
    <col min="3817" max="3818" width="10.7109375" style="1" customWidth="1"/>
    <col min="3819" max="3819" width="26.42578125" style="1" customWidth="1"/>
    <col min="3820" max="3821" width="16.7109375" style="1" customWidth="1"/>
    <col min="3822" max="3822" width="8.7109375" style="1" customWidth="1"/>
    <col min="3823" max="3847" width="8.42578125" style="1" customWidth="1"/>
    <col min="3848" max="4072" width="9.140625" style="1"/>
    <col min="4073" max="4074" width="10.7109375" style="1" customWidth="1"/>
    <col min="4075" max="4075" width="26.42578125" style="1" customWidth="1"/>
    <col min="4076" max="4077" width="16.7109375" style="1" customWidth="1"/>
    <col min="4078" max="4078" width="8.7109375" style="1" customWidth="1"/>
    <col min="4079" max="4103" width="8.42578125" style="1" customWidth="1"/>
    <col min="4104" max="4328" width="9.140625" style="1"/>
    <col min="4329" max="4330" width="10.7109375" style="1" customWidth="1"/>
    <col min="4331" max="4331" width="26.42578125" style="1" customWidth="1"/>
    <col min="4332" max="4333" width="16.7109375" style="1" customWidth="1"/>
    <col min="4334" max="4334" width="8.7109375" style="1" customWidth="1"/>
    <col min="4335" max="4359" width="8.42578125" style="1" customWidth="1"/>
    <col min="4360" max="4584" width="9.140625" style="1"/>
    <col min="4585" max="4586" width="10.7109375" style="1" customWidth="1"/>
    <col min="4587" max="4587" width="26.42578125" style="1" customWidth="1"/>
    <col min="4588" max="4589" width="16.7109375" style="1" customWidth="1"/>
    <col min="4590" max="4590" width="8.7109375" style="1" customWidth="1"/>
    <col min="4591" max="4615" width="8.42578125" style="1" customWidth="1"/>
    <col min="4616" max="4840" width="9.140625" style="1"/>
    <col min="4841" max="4842" width="10.7109375" style="1" customWidth="1"/>
    <col min="4843" max="4843" width="26.42578125" style="1" customWidth="1"/>
    <col min="4844" max="4845" width="16.7109375" style="1" customWidth="1"/>
    <col min="4846" max="4846" width="8.7109375" style="1" customWidth="1"/>
    <col min="4847" max="4871" width="8.42578125" style="1" customWidth="1"/>
    <col min="4872" max="5096" width="9.140625" style="1"/>
    <col min="5097" max="5098" width="10.7109375" style="1" customWidth="1"/>
    <col min="5099" max="5099" width="26.42578125" style="1" customWidth="1"/>
    <col min="5100" max="5101" width="16.7109375" style="1" customWidth="1"/>
    <col min="5102" max="5102" width="8.7109375" style="1" customWidth="1"/>
    <col min="5103" max="5127" width="8.42578125" style="1" customWidth="1"/>
    <col min="5128" max="5352" width="9.140625" style="1"/>
    <col min="5353" max="5354" width="10.7109375" style="1" customWidth="1"/>
    <col min="5355" max="5355" width="26.42578125" style="1" customWidth="1"/>
    <col min="5356" max="5357" width="16.7109375" style="1" customWidth="1"/>
    <col min="5358" max="5358" width="8.7109375" style="1" customWidth="1"/>
    <col min="5359" max="5383" width="8.42578125" style="1" customWidth="1"/>
    <col min="5384" max="5608" width="9.140625" style="1"/>
    <col min="5609" max="5610" width="10.7109375" style="1" customWidth="1"/>
    <col min="5611" max="5611" width="26.42578125" style="1" customWidth="1"/>
    <col min="5612" max="5613" width="16.7109375" style="1" customWidth="1"/>
    <col min="5614" max="5614" width="8.7109375" style="1" customWidth="1"/>
    <col min="5615" max="5639" width="8.42578125" style="1" customWidth="1"/>
    <col min="5640" max="5864" width="9.140625" style="1"/>
    <col min="5865" max="5866" width="10.7109375" style="1" customWidth="1"/>
    <col min="5867" max="5867" width="26.42578125" style="1" customWidth="1"/>
    <col min="5868" max="5869" width="16.7109375" style="1" customWidth="1"/>
    <col min="5870" max="5870" width="8.7109375" style="1" customWidth="1"/>
    <col min="5871" max="5895" width="8.42578125" style="1" customWidth="1"/>
    <col min="5896" max="6120" width="9.140625" style="1"/>
    <col min="6121" max="6122" width="10.7109375" style="1" customWidth="1"/>
    <col min="6123" max="6123" width="26.42578125" style="1" customWidth="1"/>
    <col min="6124" max="6125" width="16.7109375" style="1" customWidth="1"/>
    <col min="6126" max="6126" width="8.7109375" style="1" customWidth="1"/>
    <col min="6127" max="6151" width="8.42578125" style="1" customWidth="1"/>
    <col min="6152" max="6376" width="9.140625" style="1"/>
    <col min="6377" max="6378" width="10.7109375" style="1" customWidth="1"/>
    <col min="6379" max="6379" width="26.42578125" style="1" customWidth="1"/>
    <col min="6380" max="6381" width="16.7109375" style="1" customWidth="1"/>
    <col min="6382" max="6382" width="8.7109375" style="1" customWidth="1"/>
    <col min="6383" max="6407" width="8.42578125" style="1" customWidth="1"/>
    <col min="6408" max="6632" width="9.140625" style="1"/>
    <col min="6633" max="6634" width="10.7109375" style="1" customWidth="1"/>
    <col min="6635" max="6635" width="26.42578125" style="1" customWidth="1"/>
    <col min="6636" max="6637" width="16.7109375" style="1" customWidth="1"/>
    <col min="6638" max="6638" width="8.7109375" style="1" customWidth="1"/>
    <col min="6639" max="6663" width="8.42578125" style="1" customWidth="1"/>
    <col min="6664" max="6888" width="9.140625" style="1"/>
    <col min="6889" max="6890" width="10.7109375" style="1" customWidth="1"/>
    <col min="6891" max="6891" width="26.42578125" style="1" customWidth="1"/>
    <col min="6892" max="6893" width="16.7109375" style="1" customWidth="1"/>
    <col min="6894" max="6894" width="8.7109375" style="1" customWidth="1"/>
    <col min="6895" max="6919" width="8.42578125" style="1" customWidth="1"/>
    <col min="6920" max="7144" width="9.140625" style="1"/>
    <col min="7145" max="7146" width="10.7109375" style="1" customWidth="1"/>
    <col min="7147" max="7147" width="26.42578125" style="1" customWidth="1"/>
    <col min="7148" max="7149" width="16.7109375" style="1" customWidth="1"/>
    <col min="7150" max="7150" width="8.7109375" style="1" customWidth="1"/>
    <col min="7151" max="7175" width="8.42578125" style="1" customWidth="1"/>
    <col min="7176" max="7400" width="9.140625" style="1"/>
    <col min="7401" max="7402" width="10.7109375" style="1" customWidth="1"/>
    <col min="7403" max="7403" width="26.42578125" style="1" customWidth="1"/>
    <col min="7404" max="7405" width="16.7109375" style="1" customWidth="1"/>
    <col min="7406" max="7406" width="8.7109375" style="1" customWidth="1"/>
    <col min="7407" max="7431" width="8.42578125" style="1" customWidth="1"/>
    <col min="7432" max="7656" width="9.140625" style="1"/>
    <col min="7657" max="7658" width="10.7109375" style="1" customWidth="1"/>
    <col min="7659" max="7659" width="26.42578125" style="1" customWidth="1"/>
    <col min="7660" max="7661" width="16.7109375" style="1" customWidth="1"/>
    <col min="7662" max="7662" width="8.7109375" style="1" customWidth="1"/>
    <col min="7663" max="7687" width="8.42578125" style="1" customWidth="1"/>
    <col min="7688" max="7912" width="9.140625" style="1"/>
    <col min="7913" max="7914" width="10.7109375" style="1" customWidth="1"/>
    <col min="7915" max="7915" width="26.42578125" style="1" customWidth="1"/>
    <col min="7916" max="7917" width="16.7109375" style="1" customWidth="1"/>
    <col min="7918" max="7918" width="8.7109375" style="1" customWidth="1"/>
    <col min="7919" max="7943" width="8.42578125" style="1" customWidth="1"/>
    <col min="7944" max="8168" width="9.140625" style="1"/>
    <col min="8169" max="8170" width="10.7109375" style="1" customWidth="1"/>
    <col min="8171" max="8171" width="26.42578125" style="1" customWidth="1"/>
    <col min="8172" max="8173" width="16.7109375" style="1" customWidth="1"/>
    <col min="8174" max="8174" width="8.7109375" style="1" customWidth="1"/>
    <col min="8175" max="8199" width="8.42578125" style="1" customWidth="1"/>
    <col min="8200" max="8424" width="9.140625" style="1"/>
    <col min="8425" max="8426" width="10.7109375" style="1" customWidth="1"/>
    <col min="8427" max="8427" width="26.42578125" style="1" customWidth="1"/>
    <col min="8428" max="8429" width="16.7109375" style="1" customWidth="1"/>
    <col min="8430" max="8430" width="8.7109375" style="1" customWidth="1"/>
    <col min="8431" max="8455" width="8.42578125" style="1" customWidth="1"/>
    <col min="8456" max="8680" width="9.140625" style="1"/>
    <col min="8681" max="8682" width="10.7109375" style="1" customWidth="1"/>
    <col min="8683" max="8683" width="26.42578125" style="1" customWidth="1"/>
    <col min="8684" max="8685" width="16.7109375" style="1" customWidth="1"/>
    <col min="8686" max="8686" width="8.7109375" style="1" customWidth="1"/>
    <col min="8687" max="8711" width="8.42578125" style="1" customWidth="1"/>
    <col min="8712" max="8936" width="9.140625" style="1"/>
    <col min="8937" max="8938" width="10.7109375" style="1" customWidth="1"/>
    <col min="8939" max="8939" width="26.42578125" style="1" customWidth="1"/>
    <col min="8940" max="8941" width="16.7109375" style="1" customWidth="1"/>
    <col min="8942" max="8942" width="8.7109375" style="1" customWidth="1"/>
    <col min="8943" max="8967" width="8.42578125" style="1" customWidth="1"/>
    <col min="8968" max="9192" width="9.140625" style="1"/>
    <col min="9193" max="9194" width="10.7109375" style="1" customWidth="1"/>
    <col min="9195" max="9195" width="26.42578125" style="1" customWidth="1"/>
    <col min="9196" max="9197" width="16.7109375" style="1" customWidth="1"/>
    <col min="9198" max="9198" width="8.7109375" style="1" customWidth="1"/>
    <col min="9199" max="9223" width="8.42578125" style="1" customWidth="1"/>
    <col min="9224" max="9448" width="9.140625" style="1"/>
    <col min="9449" max="9450" width="10.7109375" style="1" customWidth="1"/>
    <col min="9451" max="9451" width="26.42578125" style="1" customWidth="1"/>
    <col min="9452" max="9453" width="16.7109375" style="1" customWidth="1"/>
    <col min="9454" max="9454" width="8.7109375" style="1" customWidth="1"/>
    <col min="9455" max="9479" width="8.42578125" style="1" customWidth="1"/>
    <col min="9480" max="9704" width="9.140625" style="1"/>
    <col min="9705" max="9706" width="10.7109375" style="1" customWidth="1"/>
    <col min="9707" max="9707" width="26.42578125" style="1" customWidth="1"/>
    <col min="9708" max="9709" width="16.7109375" style="1" customWidth="1"/>
    <col min="9710" max="9710" width="8.7109375" style="1" customWidth="1"/>
    <col min="9711" max="9735" width="8.42578125" style="1" customWidth="1"/>
    <col min="9736" max="9960" width="9.140625" style="1"/>
    <col min="9961" max="9962" width="10.7109375" style="1" customWidth="1"/>
    <col min="9963" max="9963" width="26.42578125" style="1" customWidth="1"/>
    <col min="9964" max="9965" width="16.7109375" style="1" customWidth="1"/>
    <col min="9966" max="9966" width="8.7109375" style="1" customWidth="1"/>
    <col min="9967" max="9991" width="8.42578125" style="1" customWidth="1"/>
    <col min="9992" max="10216" width="9.140625" style="1"/>
    <col min="10217" max="10218" width="10.7109375" style="1" customWidth="1"/>
    <col min="10219" max="10219" width="26.42578125" style="1" customWidth="1"/>
    <col min="10220" max="10221" width="16.7109375" style="1" customWidth="1"/>
    <col min="10222" max="10222" width="8.7109375" style="1" customWidth="1"/>
    <col min="10223" max="10247" width="8.42578125" style="1" customWidth="1"/>
    <col min="10248" max="10472" width="9.140625" style="1"/>
    <col min="10473" max="10474" width="10.7109375" style="1" customWidth="1"/>
    <col min="10475" max="10475" width="26.42578125" style="1" customWidth="1"/>
    <col min="10476" max="10477" width="16.7109375" style="1" customWidth="1"/>
    <col min="10478" max="10478" width="8.7109375" style="1" customWidth="1"/>
    <col min="10479" max="10503" width="8.42578125" style="1" customWidth="1"/>
    <col min="10504" max="10728" width="9.140625" style="1"/>
    <col min="10729" max="10730" width="10.7109375" style="1" customWidth="1"/>
    <col min="10731" max="10731" width="26.42578125" style="1" customWidth="1"/>
    <col min="10732" max="10733" width="16.7109375" style="1" customWidth="1"/>
    <col min="10734" max="10734" width="8.7109375" style="1" customWidth="1"/>
    <col min="10735" max="10759" width="8.42578125" style="1" customWidth="1"/>
    <col min="10760" max="10984" width="9.140625" style="1"/>
    <col min="10985" max="10986" width="10.7109375" style="1" customWidth="1"/>
    <col min="10987" max="10987" width="26.42578125" style="1" customWidth="1"/>
    <col min="10988" max="10989" width="16.7109375" style="1" customWidth="1"/>
    <col min="10990" max="10990" width="8.7109375" style="1" customWidth="1"/>
    <col min="10991" max="11015" width="8.42578125" style="1" customWidth="1"/>
    <col min="11016" max="11240" width="9.140625" style="1"/>
    <col min="11241" max="11242" width="10.7109375" style="1" customWidth="1"/>
    <col min="11243" max="11243" width="26.42578125" style="1" customWidth="1"/>
    <col min="11244" max="11245" width="16.7109375" style="1" customWidth="1"/>
    <col min="11246" max="11246" width="8.7109375" style="1" customWidth="1"/>
    <col min="11247" max="11271" width="8.42578125" style="1" customWidth="1"/>
    <col min="11272" max="11496" width="9.140625" style="1"/>
    <col min="11497" max="11498" width="10.7109375" style="1" customWidth="1"/>
    <col min="11499" max="11499" width="26.42578125" style="1" customWidth="1"/>
    <col min="11500" max="11501" width="16.7109375" style="1" customWidth="1"/>
    <col min="11502" max="11502" width="8.7109375" style="1" customWidth="1"/>
    <col min="11503" max="11527" width="8.42578125" style="1" customWidth="1"/>
    <col min="11528" max="11752" width="9.140625" style="1"/>
    <col min="11753" max="11754" width="10.7109375" style="1" customWidth="1"/>
    <col min="11755" max="11755" width="26.42578125" style="1" customWidth="1"/>
    <col min="11756" max="11757" width="16.7109375" style="1" customWidth="1"/>
    <col min="11758" max="11758" width="8.7109375" style="1" customWidth="1"/>
    <col min="11759" max="11783" width="8.42578125" style="1" customWidth="1"/>
    <col min="11784" max="12008" width="9.140625" style="1"/>
    <col min="12009" max="12010" width="10.7109375" style="1" customWidth="1"/>
    <col min="12011" max="12011" width="26.42578125" style="1" customWidth="1"/>
    <col min="12012" max="12013" width="16.7109375" style="1" customWidth="1"/>
    <col min="12014" max="12014" width="8.7109375" style="1" customWidth="1"/>
    <col min="12015" max="12039" width="8.42578125" style="1" customWidth="1"/>
    <col min="12040" max="12264" width="9.140625" style="1"/>
    <col min="12265" max="12266" width="10.7109375" style="1" customWidth="1"/>
    <col min="12267" max="12267" width="26.42578125" style="1" customWidth="1"/>
    <col min="12268" max="12269" width="16.7109375" style="1" customWidth="1"/>
    <col min="12270" max="12270" width="8.7109375" style="1" customWidth="1"/>
    <col min="12271" max="12295" width="8.42578125" style="1" customWidth="1"/>
    <col min="12296" max="12520" width="9.140625" style="1"/>
    <col min="12521" max="12522" width="10.7109375" style="1" customWidth="1"/>
    <col min="12523" max="12523" width="26.42578125" style="1" customWidth="1"/>
    <col min="12524" max="12525" width="16.7109375" style="1" customWidth="1"/>
    <col min="12526" max="12526" width="8.7109375" style="1" customWidth="1"/>
    <col min="12527" max="12551" width="8.42578125" style="1" customWidth="1"/>
    <col min="12552" max="12776" width="9.140625" style="1"/>
    <col min="12777" max="12778" width="10.7109375" style="1" customWidth="1"/>
    <col min="12779" max="12779" width="26.42578125" style="1" customWidth="1"/>
    <col min="12780" max="12781" width="16.7109375" style="1" customWidth="1"/>
    <col min="12782" max="12782" width="8.7109375" style="1" customWidth="1"/>
    <col min="12783" max="12807" width="8.42578125" style="1" customWidth="1"/>
    <col min="12808" max="13032" width="9.140625" style="1"/>
    <col min="13033" max="13034" width="10.7109375" style="1" customWidth="1"/>
    <col min="13035" max="13035" width="26.42578125" style="1" customWidth="1"/>
    <col min="13036" max="13037" width="16.7109375" style="1" customWidth="1"/>
    <col min="13038" max="13038" width="8.7109375" style="1" customWidth="1"/>
    <col min="13039" max="13063" width="8.42578125" style="1" customWidth="1"/>
    <col min="13064" max="13288" width="9.140625" style="1"/>
    <col min="13289" max="13290" width="10.7109375" style="1" customWidth="1"/>
    <col min="13291" max="13291" width="26.42578125" style="1" customWidth="1"/>
    <col min="13292" max="13293" width="16.7109375" style="1" customWidth="1"/>
    <col min="13294" max="13294" width="8.7109375" style="1" customWidth="1"/>
    <col min="13295" max="13319" width="8.42578125" style="1" customWidth="1"/>
    <col min="13320" max="13544" width="9.140625" style="1"/>
    <col min="13545" max="13546" width="10.7109375" style="1" customWidth="1"/>
    <col min="13547" max="13547" width="26.42578125" style="1" customWidth="1"/>
    <col min="13548" max="13549" width="16.7109375" style="1" customWidth="1"/>
    <col min="13550" max="13550" width="8.7109375" style="1" customWidth="1"/>
    <col min="13551" max="13575" width="8.42578125" style="1" customWidth="1"/>
    <col min="13576" max="13800" width="9.140625" style="1"/>
    <col min="13801" max="13802" width="10.7109375" style="1" customWidth="1"/>
    <col min="13803" max="13803" width="26.42578125" style="1" customWidth="1"/>
    <col min="13804" max="13805" width="16.7109375" style="1" customWidth="1"/>
    <col min="13806" max="13806" width="8.7109375" style="1" customWidth="1"/>
    <col min="13807" max="13831" width="8.42578125" style="1" customWidth="1"/>
    <col min="13832" max="14056" width="9.140625" style="1"/>
    <col min="14057" max="14058" width="10.7109375" style="1" customWidth="1"/>
    <col min="14059" max="14059" width="26.42578125" style="1" customWidth="1"/>
    <col min="14060" max="14061" width="16.7109375" style="1" customWidth="1"/>
    <col min="14062" max="14062" width="8.7109375" style="1" customWidth="1"/>
    <col min="14063" max="14087" width="8.42578125" style="1" customWidth="1"/>
    <col min="14088" max="14312" width="9.140625" style="1"/>
    <col min="14313" max="14314" width="10.7109375" style="1" customWidth="1"/>
    <col min="14315" max="14315" width="26.42578125" style="1" customWidth="1"/>
    <col min="14316" max="14317" width="16.7109375" style="1" customWidth="1"/>
    <col min="14318" max="14318" width="8.7109375" style="1" customWidth="1"/>
    <col min="14319" max="14343" width="8.42578125" style="1" customWidth="1"/>
    <col min="14344" max="14568" width="9.140625" style="1"/>
    <col min="14569" max="14570" width="10.7109375" style="1" customWidth="1"/>
    <col min="14571" max="14571" width="26.42578125" style="1" customWidth="1"/>
    <col min="14572" max="14573" width="16.7109375" style="1" customWidth="1"/>
    <col min="14574" max="14574" width="8.7109375" style="1" customWidth="1"/>
    <col min="14575" max="14599" width="8.42578125" style="1" customWidth="1"/>
    <col min="14600" max="14824" width="9.140625" style="1"/>
    <col min="14825" max="14826" width="10.7109375" style="1" customWidth="1"/>
    <col min="14827" max="14827" width="26.42578125" style="1" customWidth="1"/>
    <col min="14828" max="14829" width="16.7109375" style="1" customWidth="1"/>
    <col min="14830" max="14830" width="8.7109375" style="1" customWidth="1"/>
    <col min="14831" max="14855" width="8.42578125" style="1" customWidth="1"/>
    <col min="14856" max="15080" width="9.140625" style="1"/>
    <col min="15081" max="15082" width="10.7109375" style="1" customWidth="1"/>
    <col min="15083" max="15083" width="26.42578125" style="1" customWidth="1"/>
    <col min="15084" max="15085" width="16.7109375" style="1" customWidth="1"/>
    <col min="15086" max="15086" width="8.7109375" style="1" customWidth="1"/>
    <col min="15087" max="15111" width="8.42578125" style="1" customWidth="1"/>
    <col min="15112" max="15336" width="9.140625" style="1"/>
    <col min="15337" max="15338" width="10.7109375" style="1" customWidth="1"/>
    <col min="15339" max="15339" width="26.42578125" style="1" customWidth="1"/>
    <col min="15340" max="15341" width="16.7109375" style="1" customWidth="1"/>
    <col min="15342" max="15342" width="8.7109375" style="1" customWidth="1"/>
    <col min="15343" max="15367" width="8.42578125" style="1" customWidth="1"/>
    <col min="15368" max="15592" width="9.140625" style="1"/>
    <col min="15593" max="15594" width="10.7109375" style="1" customWidth="1"/>
    <col min="15595" max="15595" width="26.42578125" style="1" customWidth="1"/>
    <col min="15596" max="15597" width="16.7109375" style="1" customWidth="1"/>
    <col min="15598" max="15598" width="8.7109375" style="1" customWidth="1"/>
    <col min="15599" max="15623" width="8.42578125" style="1" customWidth="1"/>
    <col min="15624" max="15848" width="9.140625" style="1"/>
    <col min="15849" max="15850" width="10.7109375" style="1" customWidth="1"/>
    <col min="15851" max="15851" width="26.42578125" style="1" customWidth="1"/>
    <col min="15852" max="15853" width="16.7109375" style="1" customWidth="1"/>
    <col min="15854" max="15854" width="8.7109375" style="1" customWidth="1"/>
    <col min="15855" max="15879" width="8.42578125" style="1" customWidth="1"/>
    <col min="15880" max="16104" width="9.140625" style="1"/>
    <col min="16105" max="16106" width="10.7109375" style="1" customWidth="1"/>
    <col min="16107" max="16107" width="26.42578125" style="1" customWidth="1"/>
    <col min="16108" max="16109" width="16.7109375" style="1" customWidth="1"/>
    <col min="16110" max="16110" width="8.7109375" style="1" customWidth="1"/>
    <col min="16111" max="16135" width="8.42578125" style="1" customWidth="1"/>
    <col min="16136" max="16367" width="9.140625" style="1"/>
    <col min="16368" max="16379" width="9.140625" style="1" customWidth="1"/>
    <col min="16380" max="16384" width="9.140625" style="1"/>
  </cols>
  <sheetData>
    <row r="1" spans="2:31" ht="12.75" x14ac:dyDescent="0.2">
      <c r="F1" s="2" t="s">
        <v>0</v>
      </c>
      <c r="G1" s="3"/>
      <c r="H1" s="70">
        <f>'PAVT MARK 1'!H1</f>
        <v>720</v>
      </c>
      <c r="I1" s="70">
        <f>'PAVT MARK 1'!I1</f>
        <v>1300</v>
      </c>
      <c r="J1" s="70">
        <f>'PAVT MARK 1'!J1</f>
        <v>1350</v>
      </c>
      <c r="K1" s="70">
        <f>'PAVT MARK 1'!K1</f>
        <v>1630</v>
      </c>
      <c r="L1" s="70">
        <f>'PAVT MARK 1'!L1</f>
        <v>50100</v>
      </c>
      <c r="M1" s="70">
        <f>'PAVT MARK 1'!M1</f>
        <v>50300</v>
      </c>
      <c r="N1" s="70">
        <f>'PAVT MARK 1'!N1</f>
        <v>50300</v>
      </c>
      <c r="O1" s="70">
        <f>'PAVT MARK 1'!O1</f>
        <v>50300</v>
      </c>
      <c r="P1" s="70">
        <f>'PAVT MARK 1'!P1</f>
        <v>50300</v>
      </c>
      <c r="Q1" s="70">
        <f>'PAVT MARK 1'!Q1</f>
        <v>50400</v>
      </c>
      <c r="R1" s="70">
        <f>'PAVT MARK 1'!R1</f>
        <v>50400</v>
      </c>
      <c r="S1" s="70">
        <f>'PAVT MARK 1'!S1</f>
        <v>12010</v>
      </c>
      <c r="T1" s="70">
        <f>'PAVT MARK 1'!T1</f>
        <v>12110</v>
      </c>
      <c r="U1" s="70">
        <f>'PAVT MARK 1'!U1</f>
        <v>14010</v>
      </c>
      <c r="V1" s="70">
        <f>'PAVT MARK 1'!V1</f>
        <v>14010</v>
      </c>
      <c r="W1" s="70">
        <f>'PAVT MARK 1'!W1</f>
        <v>14110</v>
      </c>
      <c r="X1" s="70">
        <f>'PAVT MARK 1'!X1</f>
        <v>14310</v>
      </c>
      <c r="Y1" s="70">
        <f>'PAVT MARK 1'!Y1</f>
        <v>14410</v>
      </c>
      <c r="Z1" s="70">
        <f>'PAVT MARK 1'!Z1</f>
        <v>10010</v>
      </c>
      <c r="AA1" s="70">
        <f>'PAVT MARK 1'!AA1</f>
        <v>10110</v>
      </c>
      <c r="AB1" s="70">
        <f>'PAVT MARK 1'!AB1</f>
        <v>10130</v>
      </c>
      <c r="AC1" s="70">
        <f>'PAVT MARK 1'!AC1</f>
        <v>20010</v>
      </c>
      <c r="AD1" s="70">
        <f>'PAVT MARK 1'!AD1</f>
        <v>0</v>
      </c>
      <c r="AE1" s="70">
        <f>'PAVT MARK 1'!AE1</f>
        <v>0</v>
      </c>
    </row>
    <row r="2" spans="2:31" x14ac:dyDescent="0.25"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Y2" s="4"/>
      <c r="Z2" s="4"/>
      <c r="AA2" s="4"/>
      <c r="AB2" s="4"/>
      <c r="AC2" s="4"/>
      <c r="AD2" s="4"/>
      <c r="AE2" s="4"/>
    </row>
    <row r="3" spans="2:31" x14ac:dyDescent="0.25"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Y3" s="4"/>
      <c r="Z3" s="4"/>
      <c r="AA3" s="4"/>
      <c r="AB3" s="4"/>
      <c r="AC3" s="4"/>
      <c r="AD3" s="4"/>
      <c r="AE3" s="4"/>
    </row>
    <row r="4" spans="2:31" ht="12.75" customHeight="1" x14ac:dyDescent="0.2">
      <c r="B4" s="342"/>
      <c r="C4" s="337"/>
      <c r="D4" s="342"/>
      <c r="E4" s="5"/>
      <c r="F4" s="6"/>
      <c r="G4" s="337"/>
      <c r="H4" s="7">
        <f>'PAVT MARK 1'!H4</f>
        <v>644</v>
      </c>
      <c r="I4" s="7">
        <f>'PAVT MARK 1'!I4</f>
        <v>644</v>
      </c>
      <c r="J4" s="7">
        <f>'PAVT MARK 1'!J4</f>
        <v>644</v>
      </c>
      <c r="K4" s="7">
        <f>'PAVT MARK 1'!K4</f>
        <v>644</v>
      </c>
      <c r="L4" s="7">
        <f>'PAVT MARK 1'!L4</f>
        <v>644</v>
      </c>
      <c r="M4" s="7">
        <f>'PAVT MARK 1'!M4</f>
        <v>644</v>
      </c>
      <c r="N4" s="7">
        <f>'PAVT MARK 1'!N4</f>
        <v>644</v>
      </c>
      <c r="O4" s="7">
        <f>'PAVT MARK 1'!O4</f>
        <v>644</v>
      </c>
      <c r="P4" s="7">
        <f>'PAVT MARK 1'!P4</f>
        <v>644</v>
      </c>
      <c r="Q4" s="7">
        <f>'PAVT MARK 1'!Q4</f>
        <v>644</v>
      </c>
      <c r="R4" s="7">
        <f>'PAVT MARK 1'!R4</f>
        <v>644</v>
      </c>
      <c r="S4" s="7">
        <f>'PAVT MARK 1'!S4</f>
        <v>807</v>
      </c>
      <c r="T4" s="7">
        <f>'PAVT MARK 1'!T4</f>
        <v>807</v>
      </c>
      <c r="U4" s="7">
        <f>'PAVT MARK 1'!U4</f>
        <v>807</v>
      </c>
      <c r="V4" s="7">
        <f>'PAVT MARK 1'!V4</f>
        <v>807</v>
      </c>
      <c r="W4" s="7">
        <f>'PAVT MARK 1'!W4</f>
        <v>807</v>
      </c>
      <c r="X4" s="7">
        <f>'PAVT MARK 1'!X4</f>
        <v>807</v>
      </c>
      <c r="Y4" s="7">
        <f>'PAVT MARK 1'!Y4</f>
        <v>807</v>
      </c>
      <c r="Z4" s="7">
        <f>'PAVT MARK 1'!Z4</f>
        <v>850</v>
      </c>
      <c r="AA4" s="7">
        <f>'PAVT MARK 1'!AA4</f>
        <v>850</v>
      </c>
      <c r="AB4" s="7">
        <f>'PAVT MARK 1'!AB4</f>
        <v>850</v>
      </c>
      <c r="AC4" s="7">
        <f>'PAVT MARK 1'!AC4</f>
        <v>850</v>
      </c>
      <c r="AD4" s="7">
        <f>'PAVT MARK 1'!AD4</f>
        <v>0</v>
      </c>
      <c r="AE4" s="7">
        <f>'PAVT MARK 1'!AE4</f>
        <v>0</v>
      </c>
    </row>
    <row r="5" spans="2:31" ht="12.75" customHeight="1" x14ac:dyDescent="0.2">
      <c r="B5" s="319"/>
      <c r="C5" s="338"/>
      <c r="D5" s="332"/>
      <c r="E5" s="339" t="s">
        <v>1</v>
      </c>
      <c r="F5" s="340"/>
      <c r="G5" s="338"/>
      <c r="H5" s="324" t="str">
        <f>'PAVT MARK 1'!H5:H14</f>
        <v>CHEVRON MARKING</v>
      </c>
      <c r="I5" s="324" t="str">
        <f>'PAVT MARK 1'!I5:I14</f>
        <v>LANE ARROW</v>
      </c>
      <c r="J5" s="324" t="str">
        <f>'PAVT MARK 1'!J5:J14</f>
        <v>LANE REDUCTION ARROW</v>
      </c>
      <c r="K5" s="324" t="str">
        <f>'PAVT MARK 1'!K5:K14</f>
        <v>BIKE LANE SYMBOL MARKING</v>
      </c>
      <c r="L5" s="324" t="str">
        <f>'PAVT MARK 1'!L5:L14</f>
        <v>PAVEMENT MARKING, MISC.: BIKE DETECTOR MARKING</v>
      </c>
      <c r="M5" s="324" t="str">
        <f>'PAVT MARK 1'!M5:M14</f>
        <v>PAVEMENT MARKING, MISC.: BIKE LANE DOTTED LINE, 5"</v>
      </c>
      <c r="N5" s="324" t="str">
        <f>'PAVT MARK 1'!N5:N14</f>
        <v>PAVEMENT MARKING, MISC.: CHANNELIZING LINE, 10"</v>
      </c>
      <c r="O5" s="324" t="str">
        <f>'PAVT MARK 1'!O5:O14</f>
        <v>PAVEMENT MARKING, MISC.: STOP LINE, 20"</v>
      </c>
      <c r="P5" s="324" t="str">
        <f>'PAVT MARK 1'!P5:P14</f>
        <v>PAVEMENT MARKING, MISC.: TRANSVERSE / DIAGONAL LINE, 20"</v>
      </c>
      <c r="Q5" s="324" t="str">
        <f>'PAVT MARK 1'!Q5:Q14</f>
        <v>PAVEMENT MARKING, MISC.: EDGE LINE, 5"</v>
      </c>
      <c r="R5" s="324" t="str">
        <f>'PAVT MARK 1'!R5:R14</f>
        <v>PAVEMENT MARKING, MISC.: LANE LINE, 5"</v>
      </c>
      <c r="S5" s="324" t="str">
        <f>'PAVT MARK 1'!S5:S14</f>
        <v>WET REFLECTIVE EPOXY PAVEMENT MARKING, EDGE LINE, 6" (WHITE)</v>
      </c>
      <c r="T5" s="324" t="str">
        <f>'PAVT MARK 1'!T5:T14</f>
        <v>WET REFLECTIVE EPOXY PAVEMENT MARKING, LANE LINE, 6"</v>
      </c>
      <c r="U5" s="324" t="str">
        <f>'PAVT MARK 1'!U5:U14</f>
        <v>WET REFLECTIVE THERMOPLASTIC PAVEMENT MARKING, EDGE LINE, 6" (YELLOW)</v>
      </c>
      <c r="V5" s="324" t="str">
        <f>'PAVT MARK 1'!V5:V14</f>
        <v>WET REFLECTIVE THERMOPLASTIC PAVEMENT MARKING, EDGE LINE, 6" (WHITE)</v>
      </c>
      <c r="W5" s="324" t="str">
        <f>'PAVT MARK 1'!W5:W14</f>
        <v>WET REFLECTIVE THERMOPLASTIC PAVEMENT MARKING, LANE LINE, 6"</v>
      </c>
      <c r="X5" s="324" t="str">
        <f>'PAVT MARK 1'!X5:X14</f>
        <v>WET REFLECTIVE THERMOPLASTIC PAVEMENT MARKING, CHANNELIZING LINE, 12"</v>
      </c>
      <c r="Y5" s="324" t="str">
        <f>'PAVT MARK 1'!Y5:Y14</f>
        <v>WET REFLECTIVE THERMOPLASTIC PAVEMENT MARKING, DOTTED LINE, 6"</v>
      </c>
      <c r="Z5" s="324" t="str">
        <f>'PAVT MARK 1'!Z5:Z14</f>
        <v>GROOVING FOR 6" RECESSED PAVEMENT MARKING, (ASPHALT)</v>
      </c>
      <c r="AA5" s="324" t="str">
        <f>'PAVT MARK 1'!AA5:AA14</f>
        <v>GROOVING FOR 6" RECESSED PAVEMENT MARKING, (ASPHALT)</v>
      </c>
      <c r="AB5" s="324" t="str">
        <f>'PAVT MARK 1'!AB5:AB14</f>
        <v>GROOVING FOR 12" RECESSED PAVEMENT MARKING, (ASPHALT)</v>
      </c>
      <c r="AC5" s="324" t="str">
        <f>'PAVT MARK 1'!AC5:AC14</f>
        <v>GROOVING FOR 6" RECESSED PAVEMENT MARKING, (CONCRETE)</v>
      </c>
      <c r="AD5" s="324">
        <f>'PAVT MARK 1'!AD5:AD14</f>
        <v>0</v>
      </c>
      <c r="AE5" s="324">
        <f>'PAVT MARK 1'!AE5:AE14</f>
        <v>0</v>
      </c>
    </row>
    <row r="6" spans="2:31" ht="12.75" customHeight="1" x14ac:dyDescent="0.2">
      <c r="B6" s="319"/>
      <c r="C6" s="338"/>
      <c r="D6" s="332"/>
      <c r="E6" s="339"/>
      <c r="F6" s="340"/>
      <c r="G6" s="338"/>
      <c r="H6" s="325"/>
      <c r="I6" s="325"/>
      <c r="J6" s="325"/>
      <c r="K6" s="325"/>
      <c r="L6" s="325"/>
      <c r="M6" s="325"/>
      <c r="N6" s="325"/>
      <c r="O6" s="325"/>
      <c r="P6" s="32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</row>
    <row r="7" spans="2:31" ht="12.75" customHeight="1" x14ac:dyDescent="0.2">
      <c r="B7" s="319"/>
      <c r="C7" s="338"/>
      <c r="D7" s="332"/>
      <c r="E7" s="339"/>
      <c r="F7" s="340"/>
      <c r="G7" s="338"/>
      <c r="H7" s="325"/>
      <c r="I7" s="325"/>
      <c r="J7" s="325"/>
      <c r="K7" s="325"/>
      <c r="L7" s="325"/>
      <c r="M7" s="325"/>
      <c r="N7" s="325"/>
      <c r="O7" s="325"/>
      <c r="P7" s="32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</row>
    <row r="8" spans="2:31" ht="12.75" customHeight="1" x14ac:dyDescent="0.2">
      <c r="B8" s="319"/>
      <c r="C8" s="338"/>
      <c r="D8" s="332"/>
      <c r="E8" s="339"/>
      <c r="F8" s="340"/>
      <c r="G8" s="338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</row>
    <row r="9" spans="2:31" ht="12.75" customHeight="1" x14ac:dyDescent="0.2">
      <c r="B9" s="129" t="s">
        <v>2</v>
      </c>
      <c r="C9" s="138" t="s">
        <v>3</v>
      </c>
      <c r="D9" s="319" t="s">
        <v>4</v>
      </c>
      <c r="E9" s="339"/>
      <c r="F9" s="340"/>
      <c r="G9" s="319" t="s">
        <v>5</v>
      </c>
      <c r="H9" s="325"/>
      <c r="I9" s="325"/>
      <c r="J9" s="325"/>
      <c r="K9" s="325"/>
      <c r="L9" s="325"/>
      <c r="M9" s="325"/>
      <c r="N9" s="325"/>
      <c r="O9" s="325"/>
      <c r="P9" s="325"/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  <c r="AB9" s="325"/>
      <c r="AC9" s="325"/>
      <c r="AD9" s="325"/>
      <c r="AE9" s="325"/>
    </row>
    <row r="10" spans="2:31" ht="12.75" customHeight="1" x14ac:dyDescent="0.2">
      <c r="B10" s="129" t="s">
        <v>6</v>
      </c>
      <c r="C10" s="138" t="s">
        <v>6</v>
      </c>
      <c r="D10" s="319"/>
      <c r="E10" s="339"/>
      <c r="F10" s="340"/>
      <c r="G10" s="319"/>
      <c r="H10" s="325"/>
      <c r="I10" s="325"/>
      <c r="J10" s="325"/>
      <c r="K10" s="325"/>
      <c r="L10" s="325"/>
      <c r="M10" s="325"/>
      <c r="N10" s="325"/>
      <c r="O10" s="325"/>
      <c r="P10" s="32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</row>
    <row r="11" spans="2:31" ht="12.75" customHeight="1" x14ac:dyDescent="0.2">
      <c r="B11" s="319"/>
      <c r="C11" s="338"/>
      <c r="D11" s="129"/>
      <c r="E11" s="339"/>
      <c r="F11" s="340"/>
      <c r="G11" s="338"/>
      <c r="H11" s="325"/>
      <c r="I11" s="325"/>
      <c r="J11" s="325"/>
      <c r="K11" s="325"/>
      <c r="L11" s="325"/>
      <c r="M11" s="325"/>
      <c r="N11" s="325"/>
      <c r="O11" s="325"/>
      <c r="P11" s="32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</row>
    <row r="12" spans="2:31" ht="12.75" customHeight="1" x14ac:dyDescent="0.2">
      <c r="B12" s="319"/>
      <c r="C12" s="338"/>
      <c r="D12" s="129"/>
      <c r="E12" s="339"/>
      <c r="F12" s="340"/>
      <c r="G12" s="338"/>
      <c r="H12" s="325"/>
      <c r="I12" s="325"/>
      <c r="J12" s="325"/>
      <c r="K12" s="325"/>
      <c r="L12" s="325"/>
      <c r="M12" s="325"/>
      <c r="N12" s="325"/>
      <c r="O12" s="325"/>
      <c r="P12" s="32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</row>
    <row r="13" spans="2:31" ht="12.75" customHeight="1" x14ac:dyDescent="0.2">
      <c r="B13" s="319"/>
      <c r="C13" s="338"/>
      <c r="D13" s="129"/>
      <c r="E13" s="339"/>
      <c r="F13" s="340"/>
      <c r="G13" s="338"/>
      <c r="H13" s="325"/>
      <c r="I13" s="325"/>
      <c r="J13" s="325"/>
      <c r="K13" s="325"/>
      <c r="L13" s="325"/>
      <c r="M13" s="325"/>
      <c r="N13" s="325"/>
      <c r="O13" s="325"/>
      <c r="P13" s="32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</row>
    <row r="14" spans="2:31" ht="12.75" customHeight="1" thickBot="1" x14ac:dyDescent="0.25">
      <c r="B14" s="319"/>
      <c r="C14" s="338"/>
      <c r="D14" s="129"/>
      <c r="E14" s="339"/>
      <c r="F14" s="340"/>
      <c r="G14" s="338"/>
      <c r="H14" s="326"/>
      <c r="I14" s="326"/>
      <c r="J14" s="326"/>
      <c r="K14" s="326"/>
      <c r="L14" s="326"/>
      <c r="M14" s="326"/>
      <c r="N14" s="326"/>
      <c r="O14" s="326"/>
      <c r="P14" s="32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</row>
    <row r="15" spans="2:31" ht="12.75" customHeight="1" thickBot="1" x14ac:dyDescent="0.25">
      <c r="B15" s="320"/>
      <c r="C15" s="341"/>
      <c r="D15" s="128" t="s">
        <v>7</v>
      </c>
      <c r="E15" s="9" t="s">
        <v>8</v>
      </c>
      <c r="F15" s="9" t="s">
        <v>9</v>
      </c>
      <c r="G15" s="341"/>
      <c r="H15" s="10" t="str">
        <f>'PAVT MARK 1'!H15</f>
        <v>FT</v>
      </c>
      <c r="I15" s="10" t="str">
        <f>'PAVT MARK 1'!I15</f>
        <v>EACH</v>
      </c>
      <c r="J15" s="10" t="str">
        <f>'PAVT MARK 1'!J15</f>
        <v>EACH</v>
      </c>
      <c r="K15" s="10" t="str">
        <f>'PAVT MARK 1'!K15</f>
        <v>EACH</v>
      </c>
      <c r="L15" s="10" t="str">
        <f>'PAVT MARK 1'!L15</f>
        <v>EACH</v>
      </c>
      <c r="M15" s="10" t="str">
        <f>'PAVT MARK 1'!M15</f>
        <v>FT</v>
      </c>
      <c r="N15" s="10" t="str">
        <f>'PAVT MARK 1'!N15</f>
        <v>FT</v>
      </c>
      <c r="O15" s="10" t="str">
        <f>'PAVT MARK 1'!O15</f>
        <v>FT</v>
      </c>
      <c r="P15" s="10" t="str">
        <f>'PAVT MARK 1'!P15</f>
        <v>FT</v>
      </c>
      <c r="Q15" s="10" t="str">
        <f>'PAVT MARK 1'!Q15</f>
        <v>FT</v>
      </c>
      <c r="R15" s="10" t="str">
        <f>'PAVT MARK 1'!R15</f>
        <v>FT</v>
      </c>
      <c r="S15" s="10" t="str">
        <f>'PAVT MARK 1'!S15</f>
        <v>FT</v>
      </c>
      <c r="T15" s="10" t="str">
        <f>'PAVT MARK 1'!T15</f>
        <v>FT</v>
      </c>
      <c r="U15" s="10" t="str">
        <f>'PAVT MARK 1'!U15</f>
        <v>FT</v>
      </c>
      <c r="V15" s="10" t="str">
        <f>'PAVT MARK 1'!V15</f>
        <v>FT</v>
      </c>
      <c r="W15" s="10" t="str">
        <f>'PAVT MARK 1'!W15</f>
        <v>FT</v>
      </c>
      <c r="X15" s="10" t="str">
        <f>'PAVT MARK 1'!X15</f>
        <v>FT</v>
      </c>
      <c r="Y15" s="10" t="str">
        <f>'PAVT MARK 1'!Y15</f>
        <v>FT</v>
      </c>
      <c r="Z15" s="10" t="str">
        <f>'PAVT MARK 1'!Z15</f>
        <v>FT</v>
      </c>
      <c r="AA15" s="10" t="str">
        <f>'PAVT MARK 1'!AA15</f>
        <v>FT</v>
      </c>
      <c r="AB15" s="10" t="str">
        <f>'PAVT MARK 1'!AB15</f>
        <v>FT</v>
      </c>
      <c r="AC15" s="10" t="str">
        <f>'PAVT MARK 1'!AC15</f>
        <v>FT</v>
      </c>
      <c r="AD15" s="10">
        <f>'PAVT MARK 1'!AD15</f>
        <v>0</v>
      </c>
      <c r="AE15" s="10">
        <f>'PAVT MARK 1'!AE15</f>
        <v>0</v>
      </c>
    </row>
    <row r="16" spans="2:31" ht="12.75" customHeight="1" x14ac:dyDescent="0.2">
      <c r="B16" s="92"/>
      <c r="C16" s="93"/>
      <c r="D16" s="8"/>
      <c r="E16" s="94"/>
      <c r="F16" s="94"/>
      <c r="G16" s="92"/>
      <c r="H16" s="92"/>
      <c r="I16" s="92"/>
      <c r="J16" s="92"/>
      <c r="K16" s="92"/>
      <c r="L16" s="92"/>
      <c r="M16" s="92"/>
      <c r="N16" s="92"/>
      <c r="O16" s="92"/>
      <c r="P16" s="40"/>
      <c r="Q16" s="92"/>
      <c r="R16" s="92"/>
      <c r="S16" s="44"/>
      <c r="T16" s="44"/>
      <c r="U16" s="92"/>
      <c r="V16" s="92"/>
      <c r="W16" s="92"/>
      <c r="X16" s="92"/>
      <c r="Y16" s="92"/>
      <c r="Z16" s="13">
        <f>SUM(U16:W16)</f>
        <v>0</v>
      </c>
      <c r="AA16" s="13">
        <f>Y16</f>
        <v>0</v>
      </c>
      <c r="AB16" s="13">
        <f>X16</f>
        <v>0</v>
      </c>
      <c r="AC16" s="13">
        <f>SUM(S16:T16)</f>
        <v>0</v>
      </c>
      <c r="AD16" s="13">
        <f t="shared" ref="AD16:AE31" si="0">SUM(T16:U16)</f>
        <v>0</v>
      </c>
      <c r="AE16" s="13">
        <f t="shared" si="0"/>
        <v>0</v>
      </c>
    </row>
    <row r="17" spans="2:31" ht="12.75" customHeight="1" x14ac:dyDescent="0.2">
      <c r="B17" s="92">
        <f>'[1]CADD Sheets'!$A$2350</f>
        <v>430</v>
      </c>
      <c r="C17" s="93" t="s">
        <v>201</v>
      </c>
      <c r="D17" s="8" t="s">
        <v>293</v>
      </c>
      <c r="E17" s="94">
        <v>115474</v>
      </c>
      <c r="F17" s="94"/>
      <c r="G17" s="92" t="s">
        <v>27</v>
      </c>
      <c r="H17" s="92"/>
      <c r="I17" s="92">
        <v>1</v>
      </c>
      <c r="J17" s="92"/>
      <c r="K17" s="92"/>
      <c r="L17" s="92"/>
      <c r="M17" s="92"/>
      <c r="N17" s="92"/>
      <c r="O17" s="92"/>
      <c r="P17" s="92"/>
      <c r="Q17" s="92"/>
      <c r="R17" s="92"/>
      <c r="S17" s="43"/>
      <c r="T17" s="43"/>
      <c r="U17" s="92"/>
      <c r="V17" s="92"/>
      <c r="W17" s="92"/>
      <c r="X17" s="92"/>
      <c r="Y17" s="92"/>
      <c r="Z17" s="40">
        <f>SUM(U17:W17)</f>
        <v>0</v>
      </c>
      <c r="AA17" s="40">
        <f>Y17</f>
        <v>0</v>
      </c>
      <c r="AB17" s="40">
        <f>X17</f>
        <v>0</v>
      </c>
      <c r="AC17" s="40">
        <f>SUM(S17:T17)</f>
        <v>0</v>
      </c>
      <c r="AD17" s="40">
        <f t="shared" si="0"/>
        <v>0</v>
      </c>
      <c r="AE17" s="40">
        <f t="shared" si="0"/>
        <v>0</v>
      </c>
    </row>
    <row r="18" spans="2:31" ht="12.75" customHeight="1" x14ac:dyDescent="0.2">
      <c r="B18" s="92">
        <f>'[1]CADD Sheets'!$A$2350</f>
        <v>430</v>
      </c>
      <c r="C18" s="93" t="s">
        <v>201</v>
      </c>
      <c r="D18" s="8" t="s">
        <v>293</v>
      </c>
      <c r="E18" s="94">
        <v>115474</v>
      </c>
      <c r="F18" s="94"/>
      <c r="G18" s="92" t="s">
        <v>30</v>
      </c>
      <c r="H18" s="92"/>
      <c r="I18" s="92">
        <v>1</v>
      </c>
      <c r="J18" s="92"/>
      <c r="K18" s="92"/>
      <c r="L18" s="92"/>
      <c r="M18" s="92"/>
      <c r="N18" s="92"/>
      <c r="O18" s="92"/>
      <c r="P18" s="92"/>
      <c r="Q18" s="92"/>
      <c r="R18" s="92"/>
      <c r="S18" s="43"/>
      <c r="T18" s="43"/>
      <c r="U18" s="92"/>
      <c r="V18" s="92"/>
      <c r="W18" s="92"/>
      <c r="X18" s="92"/>
      <c r="Y18" s="92"/>
      <c r="Z18" s="40">
        <f t="shared" ref="Z18:Z64" si="1">SUM(U18:W18)</f>
        <v>0</v>
      </c>
      <c r="AA18" s="40">
        <f t="shared" ref="AA18:AA64" si="2">Y18</f>
        <v>0</v>
      </c>
      <c r="AB18" s="40">
        <f t="shared" ref="AB18:AB64" si="3">X18</f>
        <v>0</v>
      </c>
      <c r="AC18" s="40">
        <f t="shared" ref="AC18:AC64" si="4">SUM(S18:T18)</f>
        <v>0</v>
      </c>
      <c r="AD18" s="40">
        <f t="shared" si="0"/>
        <v>0</v>
      </c>
      <c r="AE18" s="40">
        <f t="shared" si="0"/>
        <v>0</v>
      </c>
    </row>
    <row r="19" spans="2:31" ht="12.6" customHeight="1" x14ac:dyDescent="0.2">
      <c r="B19" s="92">
        <f>'[1]CADD Sheets'!$A$2350</f>
        <v>430</v>
      </c>
      <c r="C19" s="93" t="s">
        <v>201</v>
      </c>
      <c r="D19" s="8" t="s">
        <v>293</v>
      </c>
      <c r="E19" s="94">
        <v>115474</v>
      </c>
      <c r="F19" s="94"/>
      <c r="G19" s="92" t="s">
        <v>30</v>
      </c>
      <c r="H19" s="92"/>
      <c r="I19" s="92">
        <v>1</v>
      </c>
      <c r="J19" s="92"/>
      <c r="K19" s="92"/>
      <c r="L19" s="92"/>
      <c r="M19" s="92"/>
      <c r="N19" s="92"/>
      <c r="O19" s="92"/>
      <c r="P19" s="92"/>
      <c r="Q19" s="92"/>
      <c r="R19" s="92"/>
      <c r="S19" s="43"/>
      <c r="T19" s="43"/>
      <c r="U19" s="92"/>
      <c r="V19" s="92"/>
      <c r="W19" s="92"/>
      <c r="X19" s="92"/>
      <c r="Y19" s="92"/>
      <c r="Z19" s="40">
        <f t="shared" si="1"/>
        <v>0</v>
      </c>
      <c r="AA19" s="40">
        <f t="shared" si="2"/>
        <v>0</v>
      </c>
      <c r="AB19" s="40">
        <f t="shared" si="3"/>
        <v>0</v>
      </c>
      <c r="AC19" s="40">
        <f t="shared" si="4"/>
        <v>0</v>
      </c>
      <c r="AD19" s="40">
        <f t="shared" si="0"/>
        <v>0</v>
      </c>
      <c r="AE19" s="40">
        <f t="shared" si="0"/>
        <v>0</v>
      </c>
    </row>
    <row r="20" spans="2:31" ht="12.75" customHeight="1" x14ac:dyDescent="0.2">
      <c r="B20" s="92">
        <f>'[1]CADD Sheets'!$A$2350</f>
        <v>430</v>
      </c>
      <c r="C20" s="93" t="s">
        <v>201</v>
      </c>
      <c r="D20" s="8" t="s">
        <v>293</v>
      </c>
      <c r="E20" s="94">
        <v>115474</v>
      </c>
      <c r="F20" s="94"/>
      <c r="G20" s="92" t="s">
        <v>30</v>
      </c>
      <c r="H20" s="92"/>
      <c r="I20" s="92">
        <v>1</v>
      </c>
      <c r="J20" s="92"/>
      <c r="K20" s="92"/>
      <c r="L20" s="92"/>
      <c r="M20" s="92"/>
      <c r="N20" s="92"/>
      <c r="O20" s="92"/>
      <c r="P20" s="92"/>
      <c r="Q20" s="92"/>
      <c r="R20" s="92"/>
      <c r="S20" s="43"/>
      <c r="T20" s="43"/>
      <c r="U20" s="92"/>
      <c r="V20" s="92"/>
      <c r="W20" s="92"/>
      <c r="X20" s="92"/>
      <c r="Y20" s="92"/>
      <c r="Z20" s="40">
        <f t="shared" si="1"/>
        <v>0</v>
      </c>
      <c r="AA20" s="40">
        <f t="shared" si="2"/>
        <v>0</v>
      </c>
      <c r="AB20" s="40">
        <f t="shared" si="3"/>
        <v>0</v>
      </c>
      <c r="AC20" s="40">
        <f t="shared" si="4"/>
        <v>0</v>
      </c>
      <c r="AD20" s="40">
        <f t="shared" si="0"/>
        <v>0</v>
      </c>
      <c r="AE20" s="40">
        <f t="shared" si="0"/>
        <v>0</v>
      </c>
    </row>
    <row r="21" spans="2:31" ht="12.75" customHeight="1" x14ac:dyDescent="0.2">
      <c r="B21" s="92">
        <f>'[1]CADD Sheets'!$A$2350</f>
        <v>430</v>
      </c>
      <c r="C21" s="93" t="s">
        <v>201</v>
      </c>
      <c r="D21" s="8" t="s">
        <v>293</v>
      </c>
      <c r="E21" s="94">
        <v>115510</v>
      </c>
      <c r="F21" s="94"/>
      <c r="G21" s="92" t="s">
        <v>27</v>
      </c>
      <c r="H21" s="92"/>
      <c r="I21" s="92">
        <v>1</v>
      </c>
      <c r="J21" s="92"/>
      <c r="K21" s="92"/>
      <c r="L21" s="92"/>
      <c r="M21" s="92"/>
      <c r="N21" s="92"/>
      <c r="O21" s="92"/>
      <c r="P21" s="92"/>
      <c r="Q21" s="92"/>
      <c r="R21" s="92"/>
      <c r="S21" s="43"/>
      <c r="T21" s="43"/>
      <c r="U21" s="92"/>
      <c r="V21" s="92"/>
      <c r="W21" s="92"/>
      <c r="X21" s="92"/>
      <c r="Y21" s="92"/>
      <c r="Z21" s="40">
        <f t="shared" si="1"/>
        <v>0</v>
      </c>
      <c r="AA21" s="40">
        <f t="shared" si="2"/>
        <v>0</v>
      </c>
      <c r="AB21" s="40">
        <f t="shared" si="3"/>
        <v>0</v>
      </c>
      <c r="AC21" s="40">
        <f t="shared" si="4"/>
        <v>0</v>
      </c>
      <c r="AD21" s="40">
        <f t="shared" si="0"/>
        <v>0</v>
      </c>
      <c r="AE21" s="40">
        <f t="shared" si="0"/>
        <v>0</v>
      </c>
    </row>
    <row r="22" spans="2:31" ht="12.75" customHeight="1" x14ac:dyDescent="0.2">
      <c r="B22" s="92">
        <f>'[1]CADD Sheets'!$A$2350</f>
        <v>430</v>
      </c>
      <c r="C22" s="93" t="s">
        <v>201</v>
      </c>
      <c r="D22" s="8" t="s">
        <v>293</v>
      </c>
      <c r="E22" s="94">
        <v>115510</v>
      </c>
      <c r="F22" s="94"/>
      <c r="G22" s="92" t="s">
        <v>30</v>
      </c>
      <c r="H22" s="92"/>
      <c r="I22" s="92">
        <v>1</v>
      </c>
      <c r="J22" s="92"/>
      <c r="K22" s="92"/>
      <c r="L22" s="92"/>
      <c r="M22" s="92"/>
      <c r="N22" s="92"/>
      <c r="O22" s="92"/>
      <c r="P22" s="92"/>
      <c r="Q22" s="92"/>
      <c r="R22" s="92"/>
      <c r="S22" s="43"/>
      <c r="T22" s="43"/>
      <c r="U22" s="92"/>
      <c r="V22" s="92"/>
      <c r="W22" s="92"/>
      <c r="X22" s="92"/>
      <c r="Y22" s="92"/>
      <c r="Z22" s="40">
        <f t="shared" si="1"/>
        <v>0</v>
      </c>
      <c r="AA22" s="40">
        <f t="shared" si="2"/>
        <v>0</v>
      </c>
      <c r="AB22" s="40">
        <f t="shared" si="3"/>
        <v>0</v>
      </c>
      <c r="AC22" s="40">
        <f t="shared" si="4"/>
        <v>0</v>
      </c>
      <c r="AD22" s="40">
        <f t="shared" si="0"/>
        <v>0</v>
      </c>
      <c r="AE22" s="40">
        <f t="shared" si="0"/>
        <v>0</v>
      </c>
    </row>
    <row r="23" spans="2:31" ht="12.75" customHeight="1" x14ac:dyDescent="0.2">
      <c r="B23" s="92">
        <f>'[1]CADD Sheets'!$A$2350</f>
        <v>430</v>
      </c>
      <c r="C23" s="93" t="s">
        <v>201</v>
      </c>
      <c r="D23" s="8" t="s">
        <v>293</v>
      </c>
      <c r="E23" s="94">
        <v>115510</v>
      </c>
      <c r="F23" s="94"/>
      <c r="G23" s="92" t="s">
        <v>30</v>
      </c>
      <c r="H23" s="92"/>
      <c r="I23" s="92">
        <v>1</v>
      </c>
      <c r="J23" s="92"/>
      <c r="K23" s="92"/>
      <c r="L23" s="92"/>
      <c r="M23" s="92"/>
      <c r="N23" s="92"/>
      <c r="O23" s="92"/>
      <c r="P23" s="92"/>
      <c r="Q23" s="92"/>
      <c r="R23" s="92"/>
      <c r="S23" s="43"/>
      <c r="T23" s="43"/>
      <c r="U23" s="92"/>
      <c r="V23" s="92"/>
      <c r="W23" s="92"/>
      <c r="X23" s="92"/>
      <c r="Y23" s="92"/>
      <c r="Z23" s="40">
        <f t="shared" si="1"/>
        <v>0</v>
      </c>
      <c r="AA23" s="40">
        <f t="shared" si="2"/>
        <v>0</v>
      </c>
      <c r="AB23" s="40">
        <f t="shared" si="3"/>
        <v>0</v>
      </c>
      <c r="AC23" s="40">
        <f t="shared" si="4"/>
        <v>0</v>
      </c>
      <c r="AD23" s="40">
        <f t="shared" si="0"/>
        <v>0</v>
      </c>
      <c r="AE23" s="40">
        <f t="shared" si="0"/>
        <v>0</v>
      </c>
    </row>
    <row r="24" spans="2:31" ht="12.75" customHeight="1" x14ac:dyDescent="0.2">
      <c r="B24" s="92">
        <f>'[1]CADD Sheets'!$A$2350</f>
        <v>430</v>
      </c>
      <c r="C24" s="93" t="s">
        <v>201</v>
      </c>
      <c r="D24" s="8" t="s">
        <v>293</v>
      </c>
      <c r="E24" s="94">
        <v>115510</v>
      </c>
      <c r="F24" s="94"/>
      <c r="G24" s="92" t="s">
        <v>30</v>
      </c>
      <c r="H24" s="92"/>
      <c r="I24" s="92">
        <v>1</v>
      </c>
      <c r="J24" s="92"/>
      <c r="K24" s="92"/>
      <c r="L24" s="92"/>
      <c r="M24" s="92"/>
      <c r="N24" s="92"/>
      <c r="O24" s="92"/>
      <c r="P24" s="92"/>
      <c r="Q24" s="92"/>
      <c r="R24" s="92"/>
      <c r="S24" s="43"/>
      <c r="T24" s="43"/>
      <c r="U24" s="92"/>
      <c r="V24" s="92"/>
      <c r="W24" s="92"/>
      <c r="X24" s="92"/>
      <c r="Y24" s="92"/>
      <c r="Z24" s="40">
        <f t="shared" si="1"/>
        <v>0</v>
      </c>
      <c r="AA24" s="40">
        <f t="shared" si="2"/>
        <v>0</v>
      </c>
      <c r="AB24" s="40">
        <f t="shared" si="3"/>
        <v>0</v>
      </c>
      <c r="AC24" s="40">
        <f t="shared" si="4"/>
        <v>0</v>
      </c>
      <c r="AD24" s="40">
        <f t="shared" si="0"/>
        <v>0</v>
      </c>
      <c r="AE24" s="40">
        <f t="shared" si="0"/>
        <v>0</v>
      </c>
    </row>
    <row r="25" spans="2:31" ht="12.75" customHeight="1" x14ac:dyDescent="0.2">
      <c r="B25" s="92">
        <f>'[1]CADD Sheets'!$A$2350</f>
        <v>430</v>
      </c>
      <c r="C25" s="93" t="s">
        <v>201</v>
      </c>
      <c r="D25" s="8" t="s">
        <v>293</v>
      </c>
      <c r="E25" s="94">
        <v>115548</v>
      </c>
      <c r="F25" s="94"/>
      <c r="G25" s="92" t="s">
        <v>27</v>
      </c>
      <c r="H25" s="92"/>
      <c r="I25" s="92">
        <v>1</v>
      </c>
      <c r="J25" s="92"/>
      <c r="K25" s="92"/>
      <c r="L25" s="92"/>
      <c r="M25" s="92"/>
      <c r="N25" s="92"/>
      <c r="O25" s="92"/>
      <c r="P25" s="92"/>
      <c r="Q25" s="92"/>
      <c r="R25" s="92"/>
      <c r="S25" s="43"/>
      <c r="T25" s="43"/>
      <c r="U25" s="92"/>
      <c r="V25" s="92"/>
      <c r="W25" s="92"/>
      <c r="X25" s="92"/>
      <c r="Y25" s="92"/>
      <c r="Z25" s="40">
        <f t="shared" si="1"/>
        <v>0</v>
      </c>
      <c r="AA25" s="40">
        <f t="shared" si="2"/>
        <v>0</v>
      </c>
      <c r="AB25" s="40">
        <f t="shared" si="3"/>
        <v>0</v>
      </c>
      <c r="AC25" s="40">
        <f t="shared" si="4"/>
        <v>0</v>
      </c>
      <c r="AD25" s="40">
        <f t="shared" si="0"/>
        <v>0</v>
      </c>
      <c r="AE25" s="40">
        <f t="shared" si="0"/>
        <v>0</v>
      </c>
    </row>
    <row r="26" spans="2:31" ht="12.75" customHeight="1" x14ac:dyDescent="0.2">
      <c r="B26" s="92">
        <f>'[1]CADD Sheets'!$A$2350</f>
        <v>430</v>
      </c>
      <c r="C26" s="93" t="s">
        <v>201</v>
      </c>
      <c r="D26" s="8" t="s">
        <v>293</v>
      </c>
      <c r="E26" s="94">
        <v>115548</v>
      </c>
      <c r="F26" s="94"/>
      <c r="G26" s="92" t="s">
        <v>30</v>
      </c>
      <c r="H26" s="92"/>
      <c r="I26" s="92">
        <v>1</v>
      </c>
      <c r="J26" s="92"/>
      <c r="K26" s="92"/>
      <c r="L26" s="92"/>
      <c r="M26" s="92"/>
      <c r="N26" s="92"/>
      <c r="O26" s="92"/>
      <c r="P26" s="92"/>
      <c r="Q26" s="92"/>
      <c r="R26" s="92"/>
      <c r="S26" s="43"/>
      <c r="T26" s="43"/>
      <c r="U26" s="92"/>
      <c r="V26" s="92"/>
      <c r="W26" s="92"/>
      <c r="X26" s="92"/>
      <c r="Y26" s="92"/>
      <c r="Z26" s="40">
        <f t="shared" si="1"/>
        <v>0</v>
      </c>
      <c r="AA26" s="40">
        <f t="shared" si="2"/>
        <v>0</v>
      </c>
      <c r="AB26" s="40">
        <f t="shared" si="3"/>
        <v>0</v>
      </c>
      <c r="AC26" s="40">
        <f t="shared" si="4"/>
        <v>0</v>
      </c>
      <c r="AD26" s="40">
        <f t="shared" si="0"/>
        <v>0</v>
      </c>
      <c r="AE26" s="40">
        <f t="shared" si="0"/>
        <v>0</v>
      </c>
    </row>
    <row r="27" spans="2:31" ht="12.75" customHeight="1" x14ac:dyDescent="0.2">
      <c r="B27" s="92">
        <f>'[1]CADD Sheets'!$A$2350</f>
        <v>430</v>
      </c>
      <c r="C27" s="93" t="s">
        <v>201</v>
      </c>
      <c r="D27" s="8" t="s">
        <v>293</v>
      </c>
      <c r="E27" s="94">
        <v>115548</v>
      </c>
      <c r="F27" s="94"/>
      <c r="G27" s="92" t="s">
        <v>30</v>
      </c>
      <c r="H27" s="92"/>
      <c r="I27" s="92">
        <v>1</v>
      </c>
      <c r="J27" s="92"/>
      <c r="K27" s="92"/>
      <c r="L27" s="92"/>
      <c r="M27" s="92"/>
      <c r="N27" s="92"/>
      <c r="O27" s="92"/>
      <c r="P27" s="92"/>
      <c r="Q27" s="92"/>
      <c r="R27" s="92"/>
      <c r="S27" s="43"/>
      <c r="T27" s="43"/>
      <c r="U27" s="92"/>
      <c r="V27" s="92"/>
      <c r="W27" s="92"/>
      <c r="X27" s="92"/>
      <c r="Y27" s="92"/>
      <c r="Z27" s="40">
        <f t="shared" si="1"/>
        <v>0</v>
      </c>
      <c r="AA27" s="40">
        <f t="shared" si="2"/>
        <v>0</v>
      </c>
      <c r="AB27" s="40">
        <f t="shared" si="3"/>
        <v>0</v>
      </c>
      <c r="AC27" s="40">
        <f t="shared" si="4"/>
        <v>0</v>
      </c>
      <c r="AD27" s="40">
        <f t="shared" si="0"/>
        <v>0</v>
      </c>
      <c r="AE27" s="40">
        <f t="shared" si="0"/>
        <v>0</v>
      </c>
    </row>
    <row r="28" spans="2:31" ht="12.75" customHeight="1" x14ac:dyDescent="0.2">
      <c r="B28" s="92">
        <f>'[1]CADD Sheets'!$A$2350</f>
        <v>430</v>
      </c>
      <c r="C28" s="93" t="s">
        <v>201</v>
      </c>
      <c r="D28" s="8" t="s">
        <v>293</v>
      </c>
      <c r="E28" s="94">
        <v>115548</v>
      </c>
      <c r="F28" s="94"/>
      <c r="G28" s="92" t="s">
        <v>30</v>
      </c>
      <c r="H28" s="92"/>
      <c r="I28" s="92">
        <v>1</v>
      </c>
      <c r="J28" s="92"/>
      <c r="K28" s="92"/>
      <c r="L28" s="92"/>
      <c r="M28" s="92"/>
      <c r="N28" s="92"/>
      <c r="O28" s="92"/>
      <c r="P28" s="92"/>
      <c r="Q28" s="92"/>
      <c r="R28" s="92"/>
      <c r="S28" s="43"/>
      <c r="T28" s="43"/>
      <c r="U28" s="92"/>
      <c r="V28" s="92"/>
      <c r="W28" s="92"/>
      <c r="X28" s="92"/>
      <c r="Y28" s="92"/>
      <c r="Z28" s="40">
        <f t="shared" si="1"/>
        <v>0</v>
      </c>
      <c r="AA28" s="40">
        <f t="shared" si="2"/>
        <v>0</v>
      </c>
      <c r="AB28" s="40">
        <f t="shared" si="3"/>
        <v>0</v>
      </c>
      <c r="AC28" s="40">
        <f t="shared" si="4"/>
        <v>0</v>
      </c>
      <c r="AD28" s="40">
        <f t="shared" si="0"/>
        <v>0</v>
      </c>
      <c r="AE28" s="40">
        <f t="shared" si="0"/>
        <v>0</v>
      </c>
    </row>
    <row r="29" spans="2:31" ht="12.75" customHeight="1" x14ac:dyDescent="0.2">
      <c r="B29" s="92">
        <f>'[1]CADD Sheets'!$A$2350</f>
        <v>430</v>
      </c>
      <c r="C29" s="93" t="s">
        <v>198</v>
      </c>
      <c r="D29" s="8" t="s">
        <v>293</v>
      </c>
      <c r="E29" s="94">
        <v>115548</v>
      </c>
      <c r="F29" s="94"/>
      <c r="G29" s="92" t="s">
        <v>27</v>
      </c>
      <c r="H29" s="92"/>
      <c r="I29" s="92"/>
      <c r="J29" s="92"/>
      <c r="K29" s="92">
        <v>1</v>
      </c>
      <c r="L29" s="92"/>
      <c r="M29" s="92"/>
      <c r="N29" s="92"/>
      <c r="O29" s="92"/>
      <c r="P29" s="92"/>
      <c r="Q29" s="92"/>
      <c r="R29" s="92"/>
      <c r="S29" s="43"/>
      <c r="T29" s="43"/>
      <c r="U29" s="92"/>
      <c r="V29" s="92"/>
      <c r="W29" s="92"/>
      <c r="X29" s="92"/>
      <c r="Y29" s="92"/>
      <c r="Z29" s="40">
        <f t="shared" si="1"/>
        <v>0</v>
      </c>
      <c r="AA29" s="40">
        <f t="shared" si="2"/>
        <v>0</v>
      </c>
      <c r="AB29" s="40">
        <f t="shared" si="3"/>
        <v>0</v>
      </c>
      <c r="AC29" s="40">
        <f t="shared" si="4"/>
        <v>0</v>
      </c>
      <c r="AD29" s="40">
        <f t="shared" si="0"/>
        <v>0</v>
      </c>
      <c r="AE29" s="40">
        <f t="shared" si="0"/>
        <v>0</v>
      </c>
    </row>
    <row r="30" spans="2:31" ht="12.75" customHeight="1" x14ac:dyDescent="0.2">
      <c r="B30" s="92">
        <f>'[1]CADD Sheets'!$A$2350</f>
        <v>430</v>
      </c>
      <c r="C30" s="93" t="s">
        <v>188</v>
      </c>
      <c r="D30" s="8" t="s">
        <v>293</v>
      </c>
      <c r="E30" s="94">
        <v>115450</v>
      </c>
      <c r="F30" s="94">
        <v>115563</v>
      </c>
      <c r="G30" s="92" t="s">
        <v>32</v>
      </c>
      <c r="H30" s="92"/>
      <c r="I30" s="92"/>
      <c r="J30" s="92"/>
      <c r="K30" s="92"/>
      <c r="L30" s="92"/>
      <c r="M30" s="92"/>
      <c r="N30" s="92"/>
      <c r="O30" s="92"/>
      <c r="P30" s="92"/>
      <c r="Q30" s="92"/>
      <c r="R30" s="92">
        <f>F30-E30</f>
        <v>113</v>
      </c>
      <c r="S30" s="43"/>
      <c r="T30" s="43"/>
      <c r="U30" s="92"/>
      <c r="V30" s="92"/>
      <c r="W30" s="92"/>
      <c r="X30" s="92"/>
      <c r="Y30" s="92"/>
      <c r="Z30" s="40">
        <f t="shared" si="1"/>
        <v>0</v>
      </c>
      <c r="AA30" s="40">
        <f t="shared" si="2"/>
        <v>0</v>
      </c>
      <c r="AB30" s="40">
        <f t="shared" si="3"/>
        <v>0</v>
      </c>
      <c r="AC30" s="40">
        <f t="shared" si="4"/>
        <v>0</v>
      </c>
      <c r="AD30" s="40">
        <f t="shared" si="0"/>
        <v>0</v>
      </c>
      <c r="AE30" s="40">
        <f t="shared" si="0"/>
        <v>0</v>
      </c>
    </row>
    <row r="31" spans="2:31" ht="12.75" customHeight="1" x14ac:dyDescent="0.2">
      <c r="B31" s="92">
        <f>'[1]CADD Sheets'!$A$2350</f>
        <v>430</v>
      </c>
      <c r="C31" s="93" t="s">
        <v>189</v>
      </c>
      <c r="D31" s="8" t="s">
        <v>293</v>
      </c>
      <c r="E31" s="94">
        <v>115450</v>
      </c>
      <c r="F31" s="94">
        <v>115563</v>
      </c>
      <c r="G31" s="92" t="s">
        <v>30</v>
      </c>
      <c r="H31" s="92"/>
      <c r="I31" s="92"/>
      <c r="J31" s="92"/>
      <c r="K31" s="92"/>
      <c r="L31" s="92"/>
      <c r="M31" s="92"/>
      <c r="N31" s="92">
        <f>F31-E31</f>
        <v>113</v>
      </c>
      <c r="O31" s="92"/>
      <c r="P31" s="92"/>
      <c r="Q31" s="92"/>
      <c r="R31" s="92"/>
      <c r="S31" s="43"/>
      <c r="T31" s="43"/>
      <c r="U31" s="92"/>
      <c r="V31" s="92"/>
      <c r="W31" s="92"/>
      <c r="X31" s="92"/>
      <c r="Y31" s="92"/>
      <c r="Z31" s="40">
        <f t="shared" si="1"/>
        <v>0</v>
      </c>
      <c r="AA31" s="40">
        <f t="shared" si="2"/>
        <v>0</v>
      </c>
      <c r="AB31" s="40">
        <f t="shared" si="3"/>
        <v>0</v>
      </c>
      <c r="AC31" s="40">
        <f t="shared" si="4"/>
        <v>0</v>
      </c>
      <c r="AD31" s="40">
        <f t="shared" si="0"/>
        <v>0</v>
      </c>
      <c r="AE31" s="40">
        <f t="shared" si="0"/>
        <v>0</v>
      </c>
    </row>
    <row r="32" spans="2:31" ht="12.75" customHeight="1" x14ac:dyDescent="0.2">
      <c r="B32" s="92">
        <f>'[1]CADD Sheets'!$A$2350</f>
        <v>430</v>
      </c>
      <c r="C32" s="93" t="s">
        <v>189</v>
      </c>
      <c r="D32" s="8" t="s">
        <v>293</v>
      </c>
      <c r="E32" s="94">
        <v>115450</v>
      </c>
      <c r="F32" s="94">
        <v>115563</v>
      </c>
      <c r="G32" s="92" t="s">
        <v>30</v>
      </c>
      <c r="H32" s="92"/>
      <c r="I32" s="92"/>
      <c r="J32" s="92"/>
      <c r="K32" s="92"/>
      <c r="L32" s="92"/>
      <c r="M32" s="92"/>
      <c r="N32" s="92">
        <f>F32-E32</f>
        <v>113</v>
      </c>
      <c r="O32" s="92"/>
      <c r="P32" s="92"/>
      <c r="Q32" s="92"/>
      <c r="R32" s="92"/>
      <c r="S32" s="43"/>
      <c r="T32" s="43"/>
      <c r="U32" s="92"/>
      <c r="V32" s="92"/>
      <c r="W32" s="92"/>
      <c r="X32" s="92"/>
      <c r="Y32" s="92"/>
      <c r="Z32" s="40">
        <f t="shared" si="1"/>
        <v>0</v>
      </c>
      <c r="AA32" s="40">
        <f t="shared" si="2"/>
        <v>0</v>
      </c>
      <c r="AB32" s="40">
        <f t="shared" si="3"/>
        <v>0</v>
      </c>
      <c r="AC32" s="40">
        <f t="shared" si="4"/>
        <v>0</v>
      </c>
      <c r="AD32" s="40">
        <f t="shared" ref="AD32:AD64" si="5">SUM(T32:U32)</f>
        <v>0</v>
      </c>
      <c r="AE32" s="40">
        <f t="shared" ref="AE32:AE64" si="6">SUM(U32:V32)</f>
        <v>0</v>
      </c>
    </row>
    <row r="33" spans="2:31" ht="12.75" customHeight="1" x14ac:dyDescent="0.2">
      <c r="B33" s="92">
        <f>'[1]CADD Sheets'!$A$2350</f>
        <v>430</v>
      </c>
      <c r="C33" s="93" t="s">
        <v>187</v>
      </c>
      <c r="D33" s="8" t="s">
        <v>293</v>
      </c>
      <c r="E33" s="94">
        <v>115450</v>
      </c>
      <c r="F33" s="94">
        <v>115700</v>
      </c>
      <c r="G33" s="92" t="s">
        <v>27</v>
      </c>
      <c r="H33" s="92"/>
      <c r="I33" s="92"/>
      <c r="J33" s="92"/>
      <c r="K33" s="92"/>
      <c r="L33" s="92"/>
      <c r="M33" s="92"/>
      <c r="N33" s="92"/>
      <c r="O33" s="92"/>
      <c r="P33" s="92"/>
      <c r="Q33" s="92">
        <f>F33-E33</f>
        <v>250</v>
      </c>
      <c r="R33" s="92"/>
      <c r="S33" s="43"/>
      <c r="T33" s="43"/>
      <c r="U33" s="92"/>
      <c r="V33" s="92"/>
      <c r="W33" s="92"/>
      <c r="X33" s="92"/>
      <c r="Y33" s="92"/>
      <c r="Z33" s="40">
        <f t="shared" si="1"/>
        <v>0</v>
      </c>
      <c r="AA33" s="40">
        <f t="shared" si="2"/>
        <v>0</v>
      </c>
      <c r="AB33" s="40">
        <f t="shared" si="3"/>
        <v>0</v>
      </c>
      <c r="AC33" s="40">
        <f t="shared" si="4"/>
        <v>0</v>
      </c>
      <c r="AD33" s="40">
        <f t="shared" si="5"/>
        <v>0</v>
      </c>
      <c r="AE33" s="40">
        <f t="shared" si="6"/>
        <v>0</v>
      </c>
    </row>
    <row r="34" spans="2:31" ht="12.75" customHeight="1" x14ac:dyDescent="0.2">
      <c r="B34" s="92">
        <f>'[1]CADD Sheets'!$A$2350</f>
        <v>430</v>
      </c>
      <c r="C34" s="93" t="s">
        <v>187</v>
      </c>
      <c r="D34" s="8" t="s">
        <v>293</v>
      </c>
      <c r="E34" s="94">
        <v>115450</v>
      </c>
      <c r="F34" s="94">
        <v>115700</v>
      </c>
      <c r="G34" s="92" t="s">
        <v>27</v>
      </c>
      <c r="H34" s="92"/>
      <c r="I34" s="92"/>
      <c r="J34" s="92"/>
      <c r="K34" s="92"/>
      <c r="L34" s="92"/>
      <c r="M34" s="92"/>
      <c r="N34" s="92"/>
      <c r="O34" s="92"/>
      <c r="P34" s="92"/>
      <c r="Q34" s="92">
        <f>F34-E34</f>
        <v>250</v>
      </c>
      <c r="R34" s="92"/>
      <c r="S34" s="43"/>
      <c r="T34" s="43"/>
      <c r="U34" s="92"/>
      <c r="V34" s="92"/>
      <c r="W34" s="92"/>
      <c r="X34" s="92"/>
      <c r="Y34" s="92"/>
      <c r="Z34" s="40">
        <f t="shared" si="1"/>
        <v>0</v>
      </c>
      <c r="AA34" s="40">
        <f t="shared" si="2"/>
        <v>0</v>
      </c>
      <c r="AB34" s="40">
        <f t="shared" si="3"/>
        <v>0</v>
      </c>
      <c r="AC34" s="40">
        <f t="shared" si="4"/>
        <v>0</v>
      </c>
      <c r="AD34" s="40">
        <f t="shared" si="5"/>
        <v>0</v>
      </c>
      <c r="AE34" s="40">
        <f t="shared" si="6"/>
        <v>0</v>
      </c>
    </row>
    <row r="35" spans="2:31" ht="12.75" customHeight="1" x14ac:dyDescent="0.2">
      <c r="B35" s="92">
        <f>'[1]CADD Sheets'!$A$2350</f>
        <v>430</v>
      </c>
      <c r="C35" s="93" t="s">
        <v>284</v>
      </c>
      <c r="D35" s="8" t="s">
        <v>293</v>
      </c>
      <c r="E35" s="94">
        <v>115450</v>
      </c>
      <c r="F35" s="94">
        <v>115700</v>
      </c>
      <c r="G35" s="92" t="s">
        <v>27</v>
      </c>
      <c r="H35" s="92"/>
      <c r="I35" s="92"/>
      <c r="J35" s="92"/>
      <c r="K35" s="92"/>
      <c r="L35" s="92"/>
      <c r="M35" s="92"/>
      <c r="N35" s="92"/>
      <c r="O35" s="92"/>
      <c r="P35" s="92">
        <v>20</v>
      </c>
      <c r="Q35" s="92"/>
      <c r="R35" s="92"/>
      <c r="S35" s="43"/>
      <c r="T35" s="43"/>
      <c r="U35" s="92"/>
      <c r="V35" s="92"/>
      <c r="W35" s="92"/>
      <c r="X35" s="92"/>
      <c r="Y35" s="92"/>
      <c r="Z35" s="40">
        <f t="shared" si="1"/>
        <v>0</v>
      </c>
      <c r="AA35" s="40">
        <f t="shared" si="2"/>
        <v>0</v>
      </c>
      <c r="AB35" s="40">
        <f t="shared" si="3"/>
        <v>0</v>
      </c>
      <c r="AC35" s="40">
        <f t="shared" si="4"/>
        <v>0</v>
      </c>
      <c r="AD35" s="40">
        <f t="shared" si="5"/>
        <v>0</v>
      </c>
      <c r="AE35" s="40">
        <f t="shared" si="6"/>
        <v>0</v>
      </c>
    </row>
    <row r="36" spans="2:31" ht="12.75" customHeight="1" x14ac:dyDescent="0.2">
      <c r="B36" s="92"/>
      <c r="C36" s="93"/>
      <c r="D36" s="8"/>
      <c r="E36" s="94"/>
      <c r="F36" s="94"/>
      <c r="G36" s="92"/>
      <c r="H36" s="92"/>
      <c r="I36" s="92"/>
      <c r="J36" s="92"/>
      <c r="K36" s="92"/>
      <c r="L36" s="92"/>
      <c r="M36" s="92"/>
      <c r="N36" s="92"/>
      <c r="O36" s="92"/>
      <c r="P36" s="92"/>
      <c r="Q36" s="92"/>
      <c r="R36" s="92"/>
      <c r="S36" s="43"/>
      <c r="T36" s="43"/>
      <c r="U36" s="92"/>
      <c r="V36" s="92"/>
      <c r="W36" s="92"/>
      <c r="X36" s="92"/>
      <c r="Y36" s="92"/>
      <c r="Z36" s="40">
        <f t="shared" si="1"/>
        <v>0</v>
      </c>
      <c r="AA36" s="40">
        <f t="shared" si="2"/>
        <v>0</v>
      </c>
      <c r="AB36" s="40">
        <f t="shared" si="3"/>
        <v>0</v>
      </c>
      <c r="AC36" s="40">
        <f t="shared" si="4"/>
        <v>0</v>
      </c>
      <c r="AD36" s="40">
        <f t="shared" si="5"/>
        <v>0</v>
      </c>
      <c r="AE36" s="40">
        <f t="shared" si="6"/>
        <v>0</v>
      </c>
    </row>
    <row r="37" spans="2:31" ht="12.75" customHeight="1" x14ac:dyDescent="0.2">
      <c r="B37" s="92">
        <f>'[1]CADD Sheets'!$A$2355</f>
        <v>431</v>
      </c>
      <c r="C37" s="93" t="s">
        <v>188</v>
      </c>
      <c r="D37" s="8" t="s">
        <v>294</v>
      </c>
      <c r="E37" s="94">
        <v>115035</v>
      </c>
      <c r="F37" s="94">
        <v>115166</v>
      </c>
      <c r="G37" s="92" t="s">
        <v>32</v>
      </c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>
        <f t="shared" ref="R37:R38" si="7">F37-E37</f>
        <v>131</v>
      </c>
      <c r="S37" s="43"/>
      <c r="T37" s="43"/>
      <c r="U37" s="92"/>
      <c r="V37" s="92"/>
      <c r="W37" s="92"/>
      <c r="X37" s="92"/>
      <c r="Y37" s="92"/>
      <c r="Z37" s="40">
        <f t="shared" si="1"/>
        <v>0</v>
      </c>
      <c r="AA37" s="40">
        <f t="shared" si="2"/>
        <v>0</v>
      </c>
      <c r="AB37" s="40">
        <f t="shared" si="3"/>
        <v>0</v>
      </c>
      <c r="AC37" s="40">
        <f t="shared" si="4"/>
        <v>0</v>
      </c>
      <c r="AD37" s="40">
        <f t="shared" si="5"/>
        <v>0</v>
      </c>
      <c r="AE37" s="40">
        <f t="shared" si="6"/>
        <v>0</v>
      </c>
    </row>
    <row r="38" spans="2:31" ht="12.75" customHeight="1" x14ac:dyDescent="0.2">
      <c r="B38" s="92">
        <f>'[1]CADD Sheets'!$A$2355</f>
        <v>431</v>
      </c>
      <c r="C38" s="93" t="s">
        <v>188</v>
      </c>
      <c r="D38" s="8" t="s">
        <v>294</v>
      </c>
      <c r="E38" s="94">
        <v>115035</v>
      </c>
      <c r="F38" s="94">
        <v>115166</v>
      </c>
      <c r="G38" s="92" t="s">
        <v>30</v>
      </c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>
        <f t="shared" si="7"/>
        <v>131</v>
      </c>
      <c r="S38" s="43"/>
      <c r="T38" s="43"/>
      <c r="U38" s="92"/>
      <c r="V38" s="92"/>
      <c r="W38" s="92"/>
      <c r="X38" s="92"/>
      <c r="Y38" s="92"/>
      <c r="Z38" s="40">
        <f t="shared" si="1"/>
        <v>0</v>
      </c>
      <c r="AA38" s="40">
        <f t="shared" si="2"/>
        <v>0</v>
      </c>
      <c r="AB38" s="40">
        <f t="shared" si="3"/>
        <v>0</v>
      </c>
      <c r="AC38" s="40">
        <f t="shared" si="4"/>
        <v>0</v>
      </c>
      <c r="AD38" s="40">
        <f t="shared" si="5"/>
        <v>0</v>
      </c>
      <c r="AE38" s="40">
        <f t="shared" si="6"/>
        <v>0</v>
      </c>
    </row>
    <row r="39" spans="2:31" ht="12.75" customHeight="1" x14ac:dyDescent="0.2">
      <c r="B39" s="92">
        <f>'[1]CADD Sheets'!$A$2355</f>
        <v>431</v>
      </c>
      <c r="C39" s="93" t="s">
        <v>187</v>
      </c>
      <c r="D39" s="8" t="s">
        <v>294</v>
      </c>
      <c r="E39" s="94">
        <v>115028</v>
      </c>
      <c r="F39" s="94">
        <v>115166</v>
      </c>
      <c r="G39" s="92" t="s">
        <v>27</v>
      </c>
      <c r="H39" s="92"/>
      <c r="I39" s="92"/>
      <c r="J39" s="92"/>
      <c r="K39" s="92"/>
      <c r="L39" s="92"/>
      <c r="M39" s="92"/>
      <c r="N39" s="92"/>
      <c r="O39" s="92"/>
      <c r="P39" s="92"/>
      <c r="Q39" s="92">
        <f>F39-E39</f>
        <v>138</v>
      </c>
      <c r="R39" s="184"/>
      <c r="S39" s="43"/>
      <c r="T39" s="43"/>
      <c r="U39" s="92"/>
      <c r="V39" s="92"/>
      <c r="W39" s="92"/>
      <c r="X39" s="92"/>
      <c r="Y39" s="92"/>
      <c r="Z39" s="40">
        <f t="shared" si="1"/>
        <v>0</v>
      </c>
      <c r="AA39" s="40">
        <f t="shared" si="2"/>
        <v>0</v>
      </c>
      <c r="AB39" s="40">
        <f t="shared" si="3"/>
        <v>0</v>
      </c>
      <c r="AC39" s="40">
        <f t="shared" si="4"/>
        <v>0</v>
      </c>
      <c r="AD39" s="40">
        <f t="shared" si="5"/>
        <v>0</v>
      </c>
      <c r="AE39" s="40">
        <f t="shared" si="6"/>
        <v>0</v>
      </c>
    </row>
    <row r="40" spans="2:31" ht="12.75" customHeight="1" x14ac:dyDescent="0.2">
      <c r="B40" s="92">
        <f>'[1]CADD Sheets'!$A$2355</f>
        <v>431</v>
      </c>
      <c r="C40" s="93" t="s">
        <v>187</v>
      </c>
      <c r="D40" s="8" t="s">
        <v>294</v>
      </c>
      <c r="E40" s="94">
        <v>115045</v>
      </c>
      <c r="F40" s="94">
        <v>115166</v>
      </c>
      <c r="G40" s="92" t="s">
        <v>27</v>
      </c>
      <c r="H40" s="92"/>
      <c r="I40" s="92"/>
      <c r="J40" s="92"/>
      <c r="K40" s="92"/>
      <c r="L40" s="92"/>
      <c r="M40" s="92"/>
      <c r="N40" s="92"/>
      <c r="O40" s="92"/>
      <c r="P40" s="92"/>
      <c r="Q40" s="92">
        <f>F40-E40</f>
        <v>121</v>
      </c>
      <c r="R40" s="184"/>
      <c r="S40" s="43"/>
      <c r="T40" s="43"/>
      <c r="U40" s="92"/>
      <c r="V40" s="92"/>
      <c r="W40" s="92"/>
      <c r="X40" s="92"/>
      <c r="Y40" s="92"/>
      <c r="Z40" s="40">
        <f t="shared" si="1"/>
        <v>0</v>
      </c>
      <c r="AA40" s="40">
        <f t="shared" si="2"/>
        <v>0</v>
      </c>
      <c r="AB40" s="40">
        <f t="shared" si="3"/>
        <v>0</v>
      </c>
      <c r="AC40" s="40">
        <f t="shared" si="4"/>
        <v>0</v>
      </c>
      <c r="AD40" s="40">
        <f t="shared" si="5"/>
        <v>0</v>
      </c>
      <c r="AE40" s="40">
        <f t="shared" si="6"/>
        <v>0</v>
      </c>
    </row>
    <row r="41" spans="2:31" ht="12.75" customHeight="1" x14ac:dyDescent="0.2">
      <c r="B41" s="92">
        <f>'[1]CADD Sheets'!$A$2355</f>
        <v>431</v>
      </c>
      <c r="C41" s="93" t="s">
        <v>187</v>
      </c>
      <c r="D41" s="8" t="s">
        <v>294</v>
      </c>
      <c r="E41" s="94">
        <v>115045</v>
      </c>
      <c r="F41" s="94">
        <v>115166</v>
      </c>
      <c r="G41" s="92" t="s">
        <v>27</v>
      </c>
      <c r="H41" s="92"/>
      <c r="I41" s="92"/>
      <c r="J41" s="92"/>
      <c r="K41" s="92"/>
      <c r="L41" s="92"/>
      <c r="M41" s="92"/>
      <c r="N41" s="92"/>
      <c r="O41" s="92"/>
      <c r="P41" s="92"/>
      <c r="Q41" s="92">
        <f>F41-E41</f>
        <v>121</v>
      </c>
      <c r="R41" s="184"/>
      <c r="S41" s="43"/>
      <c r="T41" s="43"/>
      <c r="U41" s="92"/>
      <c r="V41" s="92"/>
      <c r="W41" s="92"/>
      <c r="X41" s="92"/>
      <c r="Y41" s="92"/>
      <c r="Z41" s="40">
        <f t="shared" si="1"/>
        <v>0</v>
      </c>
      <c r="AA41" s="40">
        <f t="shared" si="2"/>
        <v>0</v>
      </c>
      <c r="AB41" s="40">
        <f t="shared" si="3"/>
        <v>0</v>
      </c>
      <c r="AC41" s="40">
        <f t="shared" si="4"/>
        <v>0</v>
      </c>
      <c r="AD41" s="40">
        <f t="shared" si="5"/>
        <v>0</v>
      </c>
      <c r="AE41" s="40">
        <f t="shared" si="6"/>
        <v>0</v>
      </c>
    </row>
    <row r="42" spans="2:31" ht="12.75" customHeight="1" x14ac:dyDescent="0.2">
      <c r="B42" s="92">
        <f>'[1]CADD Sheets'!$A$2355</f>
        <v>431</v>
      </c>
      <c r="C42" s="93" t="s">
        <v>187</v>
      </c>
      <c r="D42" s="8" t="s">
        <v>294</v>
      </c>
      <c r="E42" s="94">
        <v>115028</v>
      </c>
      <c r="F42" s="94">
        <v>115166</v>
      </c>
      <c r="G42" s="92" t="s">
        <v>30</v>
      </c>
      <c r="H42" s="92"/>
      <c r="I42" s="92"/>
      <c r="J42" s="92"/>
      <c r="K42" s="92"/>
      <c r="L42" s="92"/>
      <c r="M42" s="92"/>
      <c r="N42" s="92"/>
      <c r="O42" s="92"/>
      <c r="P42" s="92"/>
      <c r="Q42" s="92">
        <f>F42-E42</f>
        <v>138</v>
      </c>
      <c r="R42" s="184"/>
      <c r="S42" s="43"/>
      <c r="T42" s="43"/>
      <c r="U42" s="92"/>
      <c r="V42" s="92"/>
      <c r="W42" s="92"/>
      <c r="X42" s="92"/>
      <c r="Y42" s="92"/>
      <c r="Z42" s="40">
        <f t="shared" si="1"/>
        <v>0</v>
      </c>
      <c r="AA42" s="40">
        <f t="shared" si="2"/>
        <v>0</v>
      </c>
      <c r="AB42" s="40">
        <f t="shared" si="3"/>
        <v>0</v>
      </c>
      <c r="AC42" s="40">
        <f t="shared" si="4"/>
        <v>0</v>
      </c>
      <c r="AD42" s="40">
        <f t="shared" si="5"/>
        <v>0</v>
      </c>
      <c r="AE42" s="40">
        <f t="shared" si="6"/>
        <v>0</v>
      </c>
    </row>
    <row r="43" spans="2:31" ht="12.75" customHeight="1" x14ac:dyDescent="0.2">
      <c r="B43" s="92"/>
      <c r="C43" s="93"/>
      <c r="D43" s="8"/>
      <c r="E43" s="94"/>
      <c r="F43" s="94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184"/>
      <c r="S43" s="43"/>
      <c r="T43" s="43"/>
      <c r="U43" s="92"/>
      <c r="V43" s="92"/>
      <c r="W43" s="92"/>
      <c r="X43" s="92"/>
      <c r="Y43" s="92"/>
      <c r="Z43" s="40">
        <f t="shared" si="1"/>
        <v>0</v>
      </c>
      <c r="AA43" s="40">
        <f t="shared" si="2"/>
        <v>0</v>
      </c>
      <c r="AB43" s="40">
        <f t="shared" si="3"/>
        <v>0</v>
      </c>
      <c r="AC43" s="40">
        <f t="shared" si="4"/>
        <v>0</v>
      </c>
      <c r="AD43" s="40">
        <f t="shared" si="5"/>
        <v>0</v>
      </c>
      <c r="AE43" s="40">
        <f t="shared" si="6"/>
        <v>0</v>
      </c>
    </row>
    <row r="44" spans="2:31" ht="12.75" customHeight="1" x14ac:dyDescent="0.2">
      <c r="B44" s="92"/>
      <c r="C44" s="93"/>
      <c r="D44" s="8"/>
      <c r="E44" s="94"/>
      <c r="F44" s="94"/>
      <c r="G44" s="92"/>
      <c r="H44" s="92"/>
      <c r="I44" s="92"/>
      <c r="J44" s="92"/>
      <c r="K44" s="92"/>
      <c r="L44" s="92"/>
      <c r="M44" s="92"/>
      <c r="N44" s="92"/>
      <c r="O44" s="92"/>
      <c r="P44" s="92"/>
      <c r="Q44" s="92"/>
      <c r="R44" s="184"/>
      <c r="S44" s="43"/>
      <c r="T44" s="43"/>
      <c r="U44" s="92"/>
      <c r="V44" s="92"/>
      <c r="W44" s="92"/>
      <c r="X44" s="92"/>
      <c r="Y44" s="92"/>
      <c r="Z44" s="40">
        <f t="shared" si="1"/>
        <v>0</v>
      </c>
      <c r="AA44" s="40">
        <f t="shared" si="2"/>
        <v>0</v>
      </c>
      <c r="AB44" s="40">
        <f t="shared" si="3"/>
        <v>0</v>
      </c>
      <c r="AC44" s="40">
        <f t="shared" si="4"/>
        <v>0</v>
      </c>
      <c r="AD44" s="40">
        <f t="shared" si="5"/>
        <v>0</v>
      </c>
      <c r="AE44" s="40">
        <f t="shared" si="6"/>
        <v>0</v>
      </c>
    </row>
    <row r="45" spans="2:31" ht="12.75" customHeight="1" x14ac:dyDescent="0.2">
      <c r="B45" s="92"/>
      <c r="C45" s="93"/>
      <c r="D45" s="8"/>
      <c r="E45" s="94"/>
      <c r="F45" s="94"/>
      <c r="G45" s="92"/>
      <c r="H45" s="92"/>
      <c r="I45" s="92"/>
      <c r="J45" s="92"/>
      <c r="K45" s="92"/>
      <c r="L45" s="92"/>
      <c r="M45" s="92"/>
      <c r="N45" s="92"/>
      <c r="O45" s="92"/>
      <c r="P45" s="92"/>
      <c r="Q45" s="92"/>
      <c r="R45" s="92"/>
      <c r="S45" s="43"/>
      <c r="T45" s="43"/>
      <c r="U45" s="92"/>
      <c r="V45" s="92"/>
      <c r="W45" s="92"/>
      <c r="X45" s="92"/>
      <c r="Y45" s="92"/>
      <c r="Z45" s="40">
        <f t="shared" si="1"/>
        <v>0</v>
      </c>
      <c r="AA45" s="40">
        <f t="shared" si="2"/>
        <v>0</v>
      </c>
      <c r="AB45" s="40">
        <f t="shared" si="3"/>
        <v>0</v>
      </c>
      <c r="AC45" s="40">
        <f t="shared" si="4"/>
        <v>0</v>
      </c>
      <c r="AD45" s="40">
        <f t="shared" si="5"/>
        <v>0</v>
      </c>
      <c r="AE45" s="40">
        <f t="shared" si="6"/>
        <v>0</v>
      </c>
    </row>
    <row r="46" spans="2:31" ht="12.75" customHeight="1" x14ac:dyDescent="0.2">
      <c r="B46" s="92"/>
      <c r="C46" s="93"/>
      <c r="D46" s="8"/>
      <c r="E46" s="94"/>
      <c r="F46" s="94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43"/>
      <c r="T46" s="43"/>
      <c r="U46" s="92"/>
      <c r="V46" s="92"/>
      <c r="W46" s="92"/>
      <c r="X46" s="92"/>
      <c r="Y46" s="92"/>
      <c r="Z46" s="40">
        <f t="shared" si="1"/>
        <v>0</v>
      </c>
      <c r="AA46" s="40">
        <f t="shared" si="2"/>
        <v>0</v>
      </c>
      <c r="AB46" s="40">
        <f t="shared" si="3"/>
        <v>0</v>
      </c>
      <c r="AC46" s="40">
        <f t="shared" si="4"/>
        <v>0</v>
      </c>
      <c r="AD46" s="40">
        <f t="shared" si="5"/>
        <v>0</v>
      </c>
      <c r="AE46" s="40">
        <f t="shared" si="6"/>
        <v>0</v>
      </c>
    </row>
    <row r="47" spans="2:31" ht="12.75" customHeight="1" x14ac:dyDescent="0.2">
      <c r="B47" s="92"/>
      <c r="C47" s="93"/>
      <c r="D47" s="8"/>
      <c r="E47" s="94"/>
      <c r="F47" s="94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43"/>
      <c r="T47" s="43"/>
      <c r="U47" s="92"/>
      <c r="V47" s="92"/>
      <c r="W47" s="92"/>
      <c r="X47" s="92"/>
      <c r="Y47" s="92"/>
      <c r="Z47" s="40">
        <f t="shared" si="1"/>
        <v>0</v>
      </c>
      <c r="AA47" s="40">
        <f t="shared" si="2"/>
        <v>0</v>
      </c>
      <c r="AB47" s="40">
        <f t="shared" si="3"/>
        <v>0</v>
      </c>
      <c r="AC47" s="40">
        <f t="shared" si="4"/>
        <v>0</v>
      </c>
      <c r="AD47" s="40">
        <f t="shared" si="5"/>
        <v>0</v>
      </c>
      <c r="AE47" s="40">
        <f t="shared" si="6"/>
        <v>0</v>
      </c>
    </row>
    <row r="48" spans="2:31" ht="12.75" customHeight="1" x14ac:dyDescent="0.2">
      <c r="B48" s="92"/>
      <c r="C48" s="93"/>
      <c r="D48" s="8"/>
      <c r="E48" s="94"/>
      <c r="F48" s="94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43"/>
      <c r="T48" s="43"/>
      <c r="U48" s="92"/>
      <c r="V48" s="92"/>
      <c r="W48" s="92"/>
      <c r="X48" s="92"/>
      <c r="Y48" s="92"/>
      <c r="Z48" s="40">
        <f t="shared" si="1"/>
        <v>0</v>
      </c>
      <c r="AA48" s="40">
        <f t="shared" si="2"/>
        <v>0</v>
      </c>
      <c r="AB48" s="40">
        <f t="shared" si="3"/>
        <v>0</v>
      </c>
      <c r="AC48" s="40">
        <f t="shared" si="4"/>
        <v>0</v>
      </c>
      <c r="AD48" s="40">
        <f t="shared" si="5"/>
        <v>0</v>
      </c>
      <c r="AE48" s="40">
        <f t="shared" si="6"/>
        <v>0</v>
      </c>
    </row>
    <row r="49" spans="2:31" ht="12.75" customHeight="1" x14ac:dyDescent="0.2">
      <c r="B49" s="92"/>
      <c r="C49" s="93"/>
      <c r="D49" s="8"/>
      <c r="E49" s="94"/>
      <c r="F49" s="94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43"/>
      <c r="T49" s="43"/>
      <c r="U49" s="92"/>
      <c r="V49" s="92"/>
      <c r="W49" s="92"/>
      <c r="X49" s="92"/>
      <c r="Y49" s="92"/>
      <c r="Z49" s="40">
        <f t="shared" si="1"/>
        <v>0</v>
      </c>
      <c r="AA49" s="40">
        <f t="shared" si="2"/>
        <v>0</v>
      </c>
      <c r="AB49" s="40">
        <f t="shared" si="3"/>
        <v>0</v>
      </c>
      <c r="AC49" s="40">
        <f t="shared" si="4"/>
        <v>0</v>
      </c>
      <c r="AD49" s="40">
        <f t="shared" si="5"/>
        <v>0</v>
      </c>
      <c r="AE49" s="40">
        <f t="shared" si="6"/>
        <v>0</v>
      </c>
    </row>
    <row r="50" spans="2:31" ht="12.75" customHeight="1" x14ac:dyDescent="0.2">
      <c r="B50" s="92"/>
      <c r="C50" s="93"/>
      <c r="D50" s="8"/>
      <c r="E50" s="94"/>
      <c r="F50" s="94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43"/>
      <c r="T50" s="43"/>
      <c r="U50" s="92"/>
      <c r="V50" s="92"/>
      <c r="W50" s="92"/>
      <c r="X50" s="92"/>
      <c r="Y50" s="92"/>
      <c r="Z50" s="40">
        <f t="shared" si="1"/>
        <v>0</v>
      </c>
      <c r="AA50" s="40">
        <f t="shared" si="2"/>
        <v>0</v>
      </c>
      <c r="AB50" s="40">
        <f t="shared" si="3"/>
        <v>0</v>
      </c>
      <c r="AC50" s="40">
        <f t="shared" si="4"/>
        <v>0</v>
      </c>
      <c r="AD50" s="40">
        <f t="shared" si="5"/>
        <v>0</v>
      </c>
      <c r="AE50" s="40">
        <f t="shared" si="6"/>
        <v>0</v>
      </c>
    </row>
    <row r="51" spans="2:31" ht="12.75" customHeight="1" x14ac:dyDescent="0.2">
      <c r="B51" s="92"/>
      <c r="C51" s="93"/>
      <c r="D51" s="8"/>
      <c r="E51" s="94"/>
      <c r="F51" s="94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43"/>
      <c r="T51" s="43"/>
      <c r="U51" s="92"/>
      <c r="V51" s="92"/>
      <c r="W51" s="92"/>
      <c r="X51" s="92"/>
      <c r="Y51" s="92"/>
      <c r="Z51" s="40">
        <f t="shared" si="1"/>
        <v>0</v>
      </c>
      <c r="AA51" s="40">
        <f t="shared" si="2"/>
        <v>0</v>
      </c>
      <c r="AB51" s="40">
        <f t="shared" si="3"/>
        <v>0</v>
      </c>
      <c r="AC51" s="40">
        <f t="shared" si="4"/>
        <v>0</v>
      </c>
      <c r="AD51" s="40">
        <f t="shared" si="5"/>
        <v>0</v>
      </c>
      <c r="AE51" s="40">
        <f t="shared" si="6"/>
        <v>0</v>
      </c>
    </row>
    <row r="52" spans="2:31" ht="12.75" customHeight="1" x14ac:dyDescent="0.2">
      <c r="B52" s="92"/>
      <c r="C52" s="93"/>
      <c r="D52" s="8"/>
      <c r="E52" s="94"/>
      <c r="F52" s="94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43"/>
      <c r="T52" s="43"/>
      <c r="U52" s="92"/>
      <c r="V52" s="92"/>
      <c r="W52" s="92"/>
      <c r="X52" s="92"/>
      <c r="Y52" s="92"/>
      <c r="Z52" s="40">
        <f t="shared" si="1"/>
        <v>0</v>
      </c>
      <c r="AA52" s="40">
        <f t="shared" si="2"/>
        <v>0</v>
      </c>
      <c r="AB52" s="40">
        <f t="shared" si="3"/>
        <v>0</v>
      </c>
      <c r="AC52" s="40">
        <f t="shared" si="4"/>
        <v>0</v>
      </c>
      <c r="AD52" s="40">
        <f t="shared" si="5"/>
        <v>0</v>
      </c>
      <c r="AE52" s="40">
        <f t="shared" si="6"/>
        <v>0</v>
      </c>
    </row>
    <row r="53" spans="2:31" ht="12.75" customHeight="1" x14ac:dyDescent="0.2">
      <c r="B53" s="92"/>
      <c r="C53" s="93"/>
      <c r="D53" s="8"/>
      <c r="E53" s="94"/>
      <c r="F53" s="94"/>
      <c r="G53" s="92"/>
      <c r="H53" s="92"/>
      <c r="I53" s="92"/>
      <c r="J53" s="92"/>
      <c r="K53" s="92"/>
      <c r="L53" s="92"/>
      <c r="M53" s="92"/>
      <c r="N53" s="92"/>
      <c r="O53" s="92"/>
      <c r="P53" s="92"/>
      <c r="Q53" s="92"/>
      <c r="R53" s="92"/>
      <c r="S53" s="43"/>
      <c r="T53" s="43"/>
      <c r="U53" s="92"/>
      <c r="V53" s="92"/>
      <c r="W53" s="92"/>
      <c r="X53" s="92"/>
      <c r="Y53" s="92"/>
      <c r="Z53" s="40">
        <f t="shared" si="1"/>
        <v>0</v>
      </c>
      <c r="AA53" s="40">
        <f t="shared" si="2"/>
        <v>0</v>
      </c>
      <c r="AB53" s="40">
        <f t="shared" si="3"/>
        <v>0</v>
      </c>
      <c r="AC53" s="40">
        <f t="shared" si="4"/>
        <v>0</v>
      </c>
      <c r="AD53" s="40">
        <f t="shared" si="5"/>
        <v>0</v>
      </c>
      <c r="AE53" s="40">
        <f t="shared" si="6"/>
        <v>0</v>
      </c>
    </row>
    <row r="54" spans="2:31" ht="12.75" customHeight="1" x14ac:dyDescent="0.2">
      <c r="B54" s="92"/>
      <c r="C54" s="93"/>
      <c r="D54" s="8"/>
      <c r="E54" s="94"/>
      <c r="F54" s="94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43"/>
      <c r="T54" s="43"/>
      <c r="U54" s="92"/>
      <c r="V54" s="92"/>
      <c r="W54" s="92"/>
      <c r="X54" s="92"/>
      <c r="Y54" s="92"/>
      <c r="Z54" s="40">
        <f t="shared" si="1"/>
        <v>0</v>
      </c>
      <c r="AA54" s="40">
        <f t="shared" si="2"/>
        <v>0</v>
      </c>
      <c r="AB54" s="40">
        <f t="shared" si="3"/>
        <v>0</v>
      </c>
      <c r="AC54" s="40">
        <f t="shared" si="4"/>
        <v>0</v>
      </c>
      <c r="AD54" s="40">
        <f t="shared" si="5"/>
        <v>0</v>
      </c>
      <c r="AE54" s="40">
        <f t="shared" si="6"/>
        <v>0</v>
      </c>
    </row>
    <row r="55" spans="2:31" ht="12.75" customHeight="1" x14ac:dyDescent="0.2">
      <c r="B55" s="92"/>
      <c r="C55" s="93"/>
      <c r="D55" s="8"/>
      <c r="E55" s="94"/>
      <c r="F55" s="94"/>
      <c r="G55" s="92"/>
      <c r="H55" s="92"/>
      <c r="I55" s="92"/>
      <c r="J55" s="92"/>
      <c r="K55" s="92"/>
      <c r="L55" s="92"/>
      <c r="M55" s="92"/>
      <c r="N55" s="92"/>
      <c r="O55" s="92"/>
      <c r="P55" s="92"/>
      <c r="Q55" s="92"/>
      <c r="R55" s="92"/>
      <c r="S55" s="43"/>
      <c r="T55" s="43"/>
      <c r="U55" s="92"/>
      <c r="V55" s="92"/>
      <c r="W55" s="92"/>
      <c r="X55" s="92"/>
      <c r="Y55" s="92"/>
      <c r="Z55" s="40">
        <f t="shared" si="1"/>
        <v>0</v>
      </c>
      <c r="AA55" s="40">
        <f t="shared" si="2"/>
        <v>0</v>
      </c>
      <c r="AB55" s="40">
        <f t="shared" si="3"/>
        <v>0</v>
      </c>
      <c r="AC55" s="40">
        <f t="shared" si="4"/>
        <v>0</v>
      </c>
      <c r="AD55" s="40">
        <f t="shared" si="5"/>
        <v>0</v>
      </c>
      <c r="AE55" s="40">
        <f t="shared" si="6"/>
        <v>0</v>
      </c>
    </row>
    <row r="56" spans="2:31" ht="12.75" customHeight="1" x14ac:dyDescent="0.2">
      <c r="B56" s="92"/>
      <c r="C56" s="93"/>
      <c r="D56" s="8"/>
      <c r="E56" s="94"/>
      <c r="F56" s="94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43"/>
      <c r="T56" s="43"/>
      <c r="U56" s="92"/>
      <c r="V56" s="92"/>
      <c r="W56" s="92"/>
      <c r="X56" s="92"/>
      <c r="Y56" s="92"/>
      <c r="Z56" s="40">
        <f t="shared" si="1"/>
        <v>0</v>
      </c>
      <c r="AA56" s="40">
        <f t="shared" si="2"/>
        <v>0</v>
      </c>
      <c r="AB56" s="40">
        <f t="shared" si="3"/>
        <v>0</v>
      </c>
      <c r="AC56" s="40">
        <f t="shared" si="4"/>
        <v>0</v>
      </c>
      <c r="AD56" s="40">
        <f t="shared" si="5"/>
        <v>0</v>
      </c>
      <c r="AE56" s="40">
        <f t="shared" si="6"/>
        <v>0</v>
      </c>
    </row>
    <row r="57" spans="2:31" ht="12.75" customHeight="1" x14ac:dyDescent="0.2">
      <c r="B57" s="92"/>
      <c r="C57" s="93"/>
      <c r="D57" s="8"/>
      <c r="E57" s="94"/>
      <c r="F57" s="94"/>
      <c r="G57" s="92"/>
      <c r="H57" s="92"/>
      <c r="I57" s="92"/>
      <c r="J57" s="92"/>
      <c r="K57" s="92"/>
      <c r="L57" s="92"/>
      <c r="M57" s="92"/>
      <c r="N57" s="92"/>
      <c r="O57" s="92"/>
      <c r="P57" s="92"/>
      <c r="Q57" s="92"/>
      <c r="R57" s="92"/>
      <c r="S57" s="43"/>
      <c r="T57" s="43"/>
      <c r="U57" s="92"/>
      <c r="V57" s="92"/>
      <c r="W57" s="92"/>
      <c r="X57" s="92"/>
      <c r="Y57" s="92"/>
      <c r="Z57" s="40">
        <f t="shared" si="1"/>
        <v>0</v>
      </c>
      <c r="AA57" s="40">
        <f t="shared" si="2"/>
        <v>0</v>
      </c>
      <c r="AB57" s="40">
        <f t="shared" si="3"/>
        <v>0</v>
      </c>
      <c r="AC57" s="40">
        <f t="shared" si="4"/>
        <v>0</v>
      </c>
      <c r="AD57" s="40">
        <f t="shared" si="5"/>
        <v>0</v>
      </c>
      <c r="AE57" s="40">
        <f t="shared" si="6"/>
        <v>0</v>
      </c>
    </row>
    <row r="58" spans="2:31" ht="12.75" customHeight="1" x14ac:dyDescent="0.2">
      <c r="B58" s="92"/>
      <c r="C58" s="93"/>
      <c r="D58" s="8"/>
      <c r="E58" s="94"/>
      <c r="F58" s="94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43"/>
      <c r="T58" s="43"/>
      <c r="U58" s="92"/>
      <c r="V58" s="92"/>
      <c r="W58" s="92"/>
      <c r="X58" s="92"/>
      <c r="Y58" s="92"/>
      <c r="Z58" s="40">
        <f t="shared" si="1"/>
        <v>0</v>
      </c>
      <c r="AA58" s="40">
        <f t="shared" si="2"/>
        <v>0</v>
      </c>
      <c r="AB58" s="40">
        <f t="shared" si="3"/>
        <v>0</v>
      </c>
      <c r="AC58" s="40">
        <f t="shared" si="4"/>
        <v>0</v>
      </c>
      <c r="AD58" s="40">
        <f t="shared" si="5"/>
        <v>0</v>
      </c>
      <c r="AE58" s="40">
        <f t="shared" si="6"/>
        <v>0</v>
      </c>
    </row>
    <row r="59" spans="2:31" ht="12.75" customHeight="1" x14ac:dyDescent="0.2">
      <c r="B59" s="92"/>
      <c r="C59" s="93"/>
      <c r="D59" s="8"/>
      <c r="E59" s="94"/>
      <c r="F59" s="94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43"/>
      <c r="T59" s="43"/>
      <c r="U59" s="92"/>
      <c r="V59" s="92"/>
      <c r="W59" s="92"/>
      <c r="X59" s="92"/>
      <c r="Y59" s="92"/>
      <c r="Z59" s="40">
        <f t="shared" si="1"/>
        <v>0</v>
      </c>
      <c r="AA59" s="40">
        <f t="shared" si="2"/>
        <v>0</v>
      </c>
      <c r="AB59" s="40">
        <f t="shared" si="3"/>
        <v>0</v>
      </c>
      <c r="AC59" s="40">
        <f t="shared" si="4"/>
        <v>0</v>
      </c>
      <c r="AD59" s="40">
        <f t="shared" si="5"/>
        <v>0</v>
      </c>
      <c r="AE59" s="40">
        <f t="shared" si="6"/>
        <v>0</v>
      </c>
    </row>
    <row r="60" spans="2:31" ht="12.75" customHeight="1" x14ac:dyDescent="0.2">
      <c r="B60" s="92"/>
      <c r="C60" s="93"/>
      <c r="D60" s="8"/>
      <c r="E60" s="94"/>
      <c r="F60" s="94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43"/>
      <c r="T60" s="43"/>
      <c r="U60" s="92"/>
      <c r="V60" s="92"/>
      <c r="W60" s="92"/>
      <c r="X60" s="92"/>
      <c r="Y60" s="92"/>
      <c r="Z60" s="40">
        <f t="shared" si="1"/>
        <v>0</v>
      </c>
      <c r="AA60" s="40">
        <f t="shared" si="2"/>
        <v>0</v>
      </c>
      <c r="AB60" s="40">
        <f t="shared" si="3"/>
        <v>0</v>
      </c>
      <c r="AC60" s="40">
        <f t="shared" si="4"/>
        <v>0</v>
      </c>
      <c r="AD60" s="40">
        <f t="shared" si="5"/>
        <v>0</v>
      </c>
      <c r="AE60" s="40">
        <f t="shared" si="6"/>
        <v>0</v>
      </c>
    </row>
    <row r="61" spans="2:31" ht="12.75" customHeight="1" x14ac:dyDescent="0.2">
      <c r="B61" s="92"/>
      <c r="C61" s="93"/>
      <c r="D61" s="8"/>
      <c r="E61" s="94"/>
      <c r="F61" s="94"/>
      <c r="G61" s="92"/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43"/>
      <c r="T61" s="43"/>
      <c r="U61" s="92"/>
      <c r="V61" s="92"/>
      <c r="W61" s="92"/>
      <c r="X61" s="92"/>
      <c r="Y61" s="92"/>
      <c r="Z61" s="40">
        <f t="shared" si="1"/>
        <v>0</v>
      </c>
      <c r="AA61" s="40">
        <f t="shared" si="2"/>
        <v>0</v>
      </c>
      <c r="AB61" s="40">
        <f t="shared" si="3"/>
        <v>0</v>
      </c>
      <c r="AC61" s="40">
        <f t="shared" si="4"/>
        <v>0</v>
      </c>
      <c r="AD61" s="40">
        <f t="shared" si="5"/>
        <v>0</v>
      </c>
      <c r="AE61" s="40">
        <f t="shared" si="6"/>
        <v>0</v>
      </c>
    </row>
    <row r="62" spans="2:31" ht="12.75" customHeight="1" x14ac:dyDescent="0.2">
      <c r="B62" s="92"/>
      <c r="C62" s="93"/>
      <c r="D62" s="8"/>
      <c r="E62" s="94"/>
      <c r="F62" s="94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43"/>
      <c r="T62" s="43"/>
      <c r="U62" s="92"/>
      <c r="V62" s="92"/>
      <c r="W62" s="92"/>
      <c r="X62" s="92"/>
      <c r="Y62" s="92"/>
      <c r="Z62" s="40">
        <f t="shared" si="1"/>
        <v>0</v>
      </c>
      <c r="AA62" s="40">
        <f t="shared" si="2"/>
        <v>0</v>
      </c>
      <c r="AB62" s="40">
        <f t="shared" si="3"/>
        <v>0</v>
      </c>
      <c r="AC62" s="40">
        <f t="shared" si="4"/>
        <v>0</v>
      </c>
      <c r="AD62" s="40">
        <f t="shared" si="5"/>
        <v>0</v>
      </c>
      <c r="AE62" s="40">
        <f t="shared" si="6"/>
        <v>0</v>
      </c>
    </row>
    <row r="63" spans="2:31" ht="12.75" customHeight="1" x14ac:dyDescent="0.2">
      <c r="B63" s="92"/>
      <c r="C63" s="93"/>
      <c r="D63" s="8"/>
      <c r="E63" s="94"/>
      <c r="F63" s="94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43"/>
      <c r="T63" s="43"/>
      <c r="U63" s="92"/>
      <c r="V63" s="92"/>
      <c r="W63" s="92"/>
      <c r="X63" s="92"/>
      <c r="Y63" s="92"/>
      <c r="Z63" s="40">
        <f t="shared" si="1"/>
        <v>0</v>
      </c>
      <c r="AA63" s="40">
        <f t="shared" si="2"/>
        <v>0</v>
      </c>
      <c r="AB63" s="40">
        <f t="shared" si="3"/>
        <v>0</v>
      </c>
      <c r="AC63" s="40">
        <f t="shared" si="4"/>
        <v>0</v>
      </c>
      <c r="AD63" s="40">
        <f t="shared" si="5"/>
        <v>0</v>
      </c>
      <c r="AE63" s="40">
        <f t="shared" si="6"/>
        <v>0</v>
      </c>
    </row>
    <row r="64" spans="2:31" ht="12.75" customHeight="1" x14ac:dyDescent="0.2">
      <c r="B64" s="92"/>
      <c r="C64" s="93"/>
      <c r="D64" s="8"/>
      <c r="E64" s="94"/>
      <c r="F64" s="94"/>
      <c r="G64" s="9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43"/>
      <c r="T64" s="43"/>
      <c r="U64" s="92"/>
      <c r="V64" s="92"/>
      <c r="W64" s="92"/>
      <c r="X64" s="92"/>
      <c r="Y64" s="92"/>
      <c r="Z64" s="40">
        <f t="shared" si="1"/>
        <v>0</v>
      </c>
      <c r="AA64" s="40">
        <f t="shared" si="2"/>
        <v>0</v>
      </c>
      <c r="AB64" s="40">
        <f t="shared" si="3"/>
        <v>0</v>
      </c>
      <c r="AC64" s="40">
        <f t="shared" si="4"/>
        <v>0</v>
      </c>
      <c r="AD64" s="40">
        <f t="shared" si="5"/>
        <v>0</v>
      </c>
      <c r="AE64" s="40">
        <f t="shared" si="6"/>
        <v>0</v>
      </c>
    </row>
    <row r="65" spans="2:31" ht="12.75" x14ac:dyDescent="0.2">
      <c r="B65" s="360" t="s">
        <v>264</v>
      </c>
      <c r="C65" s="361"/>
      <c r="D65" s="361"/>
      <c r="E65" s="361"/>
      <c r="F65" s="361"/>
      <c r="G65" s="362"/>
      <c r="H65" s="92">
        <f t="shared" ref="H65:AB65" si="8">SUM(H16:H64)</f>
        <v>0</v>
      </c>
      <c r="I65" s="92">
        <f t="shared" si="8"/>
        <v>12</v>
      </c>
      <c r="J65" s="92">
        <f t="shared" si="8"/>
        <v>0</v>
      </c>
      <c r="K65" s="92">
        <f t="shared" si="8"/>
        <v>1</v>
      </c>
      <c r="L65" s="92">
        <f t="shared" ref="L65" si="9">SUM(L16:L64)</f>
        <v>0</v>
      </c>
      <c r="M65" s="92">
        <f t="shared" si="8"/>
        <v>0</v>
      </c>
      <c r="N65" s="92">
        <f t="shared" si="8"/>
        <v>226</v>
      </c>
      <c r="O65" s="92">
        <f t="shared" si="8"/>
        <v>0</v>
      </c>
      <c r="P65" s="92">
        <f t="shared" si="8"/>
        <v>20</v>
      </c>
      <c r="Q65" s="92">
        <f t="shared" si="8"/>
        <v>1018</v>
      </c>
      <c r="R65" s="92">
        <f t="shared" si="8"/>
        <v>375</v>
      </c>
      <c r="S65" s="92">
        <f t="shared" si="8"/>
        <v>0</v>
      </c>
      <c r="T65" s="92">
        <f t="shared" si="8"/>
        <v>0</v>
      </c>
      <c r="U65" s="92">
        <f t="shared" si="8"/>
        <v>0</v>
      </c>
      <c r="V65" s="92">
        <f t="shared" si="8"/>
        <v>0</v>
      </c>
      <c r="W65" s="92">
        <f t="shared" si="8"/>
        <v>0</v>
      </c>
      <c r="X65" s="92">
        <f t="shared" si="8"/>
        <v>0</v>
      </c>
      <c r="Y65" s="92">
        <f t="shared" si="8"/>
        <v>0</v>
      </c>
      <c r="Z65" s="92">
        <f t="shared" si="8"/>
        <v>0</v>
      </c>
      <c r="AA65" s="92">
        <f t="shared" si="8"/>
        <v>0</v>
      </c>
      <c r="AB65" s="92">
        <f t="shared" si="8"/>
        <v>0</v>
      </c>
      <c r="AC65" s="92">
        <f t="shared" ref="AC65:AE65" si="10">SUM(AC16:AC64)</f>
        <v>0</v>
      </c>
      <c r="AD65" s="92">
        <f t="shared" si="10"/>
        <v>0</v>
      </c>
      <c r="AE65" s="92">
        <f t="shared" si="10"/>
        <v>0</v>
      </c>
    </row>
    <row r="66" spans="2:31" ht="12.75" x14ac:dyDescent="0.2">
      <c r="B66" s="360" t="s">
        <v>347</v>
      </c>
      <c r="C66" s="361"/>
      <c r="D66" s="361"/>
      <c r="E66" s="361"/>
      <c r="F66" s="361"/>
      <c r="G66" s="362"/>
      <c r="H66" s="92">
        <f>'PAVT MARK 1'!H74</f>
        <v>0</v>
      </c>
      <c r="I66" s="92">
        <f>'PAVT MARK 1'!I74</f>
        <v>0</v>
      </c>
      <c r="J66" s="92">
        <f>'PAVT MARK 1'!J74</f>
        <v>1</v>
      </c>
      <c r="K66" s="92">
        <f>'PAVT MARK 1'!K74</f>
        <v>0</v>
      </c>
      <c r="L66" s="92">
        <f>'PAVT MARK 1'!L74</f>
        <v>0</v>
      </c>
      <c r="M66" s="92">
        <f>'PAVT MARK 1'!M74</f>
        <v>0</v>
      </c>
      <c r="N66" s="92">
        <f>'PAVT MARK 1'!N74</f>
        <v>0</v>
      </c>
      <c r="O66" s="92">
        <f>'PAVT MARK 1'!O74</f>
        <v>0</v>
      </c>
      <c r="P66" s="92">
        <f>'PAVT MARK 1'!P74</f>
        <v>0</v>
      </c>
      <c r="Q66" s="92">
        <f>'PAVT MARK 1'!Q74</f>
        <v>0</v>
      </c>
      <c r="R66" s="92">
        <f>'PAVT MARK 1'!R74</f>
        <v>0</v>
      </c>
      <c r="S66" s="92">
        <f>'PAVT MARK 1'!S74</f>
        <v>312</v>
      </c>
      <c r="T66" s="92">
        <f>'PAVT MARK 1'!T74</f>
        <v>627</v>
      </c>
      <c r="U66" s="92">
        <f>'PAVT MARK 1'!U74</f>
        <v>3891</v>
      </c>
      <c r="V66" s="92">
        <f>'PAVT MARK 1'!V74</f>
        <v>5481</v>
      </c>
      <c r="W66" s="92">
        <f>'PAVT MARK 1'!W74</f>
        <v>17144</v>
      </c>
      <c r="X66" s="92">
        <f>'PAVT MARK 1'!X74</f>
        <v>1920</v>
      </c>
      <c r="Y66" s="92">
        <f>'PAVT MARK 1'!Y74</f>
        <v>5475</v>
      </c>
      <c r="Z66" s="92">
        <f>'PAVT MARK 1'!Z74</f>
        <v>26516</v>
      </c>
      <c r="AA66" s="92">
        <f>'PAVT MARK 1'!AA74</f>
        <v>5475</v>
      </c>
      <c r="AB66" s="92">
        <f>'PAVT MARK 1'!AB74</f>
        <v>1920</v>
      </c>
      <c r="AC66" s="92">
        <f>'PAVT MARK 1'!AC74</f>
        <v>939</v>
      </c>
      <c r="AD66" s="92">
        <f>'PAVT MARK 1'!AD74</f>
        <v>0</v>
      </c>
      <c r="AE66" s="92">
        <f>'PAVT MARK 1'!AE74</f>
        <v>0</v>
      </c>
    </row>
    <row r="67" spans="2:31" ht="12.75" x14ac:dyDescent="0.2">
      <c r="B67" s="360" t="s">
        <v>348</v>
      </c>
      <c r="C67" s="361"/>
      <c r="D67" s="361"/>
      <c r="E67" s="361"/>
      <c r="F67" s="361"/>
      <c r="G67" s="362"/>
      <c r="H67" s="92">
        <f>'PAVT MARK 2'!H74</f>
        <v>400</v>
      </c>
      <c r="I67" s="92">
        <f>'PAVT MARK 2'!I74</f>
        <v>0</v>
      </c>
      <c r="J67" s="92">
        <f>'PAVT MARK 2'!J74</f>
        <v>1</v>
      </c>
      <c r="K67" s="92">
        <f>'PAVT MARK 2'!K74</f>
        <v>0</v>
      </c>
      <c r="L67" s="92">
        <f>'PAVT MARK 2'!L74</f>
        <v>0</v>
      </c>
      <c r="M67" s="92">
        <f>'PAVT MARK 2'!M74</f>
        <v>0</v>
      </c>
      <c r="N67" s="92">
        <f>'PAVT MARK 2'!N74</f>
        <v>0</v>
      </c>
      <c r="O67" s="92">
        <f>'PAVT MARK 2'!O74</f>
        <v>0</v>
      </c>
      <c r="P67" s="92">
        <f>'PAVT MARK 2'!P74</f>
        <v>0</v>
      </c>
      <c r="Q67" s="92">
        <f>'PAVT MARK 2'!Q74</f>
        <v>0</v>
      </c>
      <c r="R67" s="92">
        <f>'PAVT MARK 2'!R74</f>
        <v>0</v>
      </c>
      <c r="S67" s="92">
        <f>'PAVT MARK 2'!S74</f>
        <v>0</v>
      </c>
      <c r="T67" s="92">
        <f>'PAVT MARK 2'!T74</f>
        <v>0</v>
      </c>
      <c r="U67" s="92">
        <f>'PAVT MARK 2'!U74</f>
        <v>5871</v>
      </c>
      <c r="V67" s="92">
        <f>'PAVT MARK 2'!V74</f>
        <v>5834</v>
      </c>
      <c r="W67" s="92">
        <f>'PAVT MARK 2'!W74</f>
        <v>12910</v>
      </c>
      <c r="X67" s="92">
        <f>'PAVT MARK 2'!X74</f>
        <v>3507</v>
      </c>
      <c r="Y67" s="92">
        <f>'PAVT MARK 2'!Y74</f>
        <v>2939</v>
      </c>
      <c r="Z67" s="92">
        <f>'PAVT MARK 2'!Z74</f>
        <v>24615</v>
      </c>
      <c r="AA67" s="92">
        <f>'PAVT MARK 2'!AA74</f>
        <v>2939</v>
      </c>
      <c r="AB67" s="92">
        <f>'PAVT MARK 2'!AB74</f>
        <v>3507</v>
      </c>
      <c r="AC67" s="92">
        <f>'PAVT MARK 2'!AC74</f>
        <v>0</v>
      </c>
      <c r="AD67" s="92">
        <f>'PAVT MARK 2'!AD74</f>
        <v>0</v>
      </c>
      <c r="AE67" s="92">
        <f>'PAVT MARK 2'!AE74</f>
        <v>0</v>
      </c>
    </row>
    <row r="68" spans="2:31" ht="15.95" customHeight="1" thickBot="1" x14ac:dyDescent="0.25">
      <c r="B68" s="360" t="s">
        <v>349</v>
      </c>
      <c r="C68" s="361"/>
      <c r="D68" s="361"/>
      <c r="E68" s="361"/>
      <c r="F68" s="361"/>
      <c r="G68" s="362"/>
      <c r="H68" s="92">
        <f>'PAVT MARK 3'!H74</f>
        <v>0</v>
      </c>
      <c r="I68" s="92">
        <f>'PAVT MARK 3'!I74</f>
        <v>4</v>
      </c>
      <c r="J68" s="92">
        <f>'PAVT MARK 3'!J74</f>
        <v>0</v>
      </c>
      <c r="K68" s="92">
        <f>'PAVT MARK 3'!K74</f>
        <v>7</v>
      </c>
      <c r="L68" s="92">
        <f>'PAVT MARK 3'!L74</f>
        <v>1</v>
      </c>
      <c r="M68" s="92">
        <f>'PAVT MARK 3'!M74</f>
        <v>150</v>
      </c>
      <c r="N68" s="92">
        <f>'PAVT MARK 3'!N74</f>
        <v>133</v>
      </c>
      <c r="O68" s="92">
        <f>'PAVT MARK 3'!O74</f>
        <v>157</v>
      </c>
      <c r="P68" s="92">
        <f>'PAVT MARK 3'!P74</f>
        <v>18</v>
      </c>
      <c r="Q68" s="92">
        <f>'PAVT MARK 3'!Q74</f>
        <v>2182</v>
      </c>
      <c r="R68" s="92">
        <f>'PAVT MARK 3'!R74</f>
        <v>2124</v>
      </c>
      <c r="S68" s="92">
        <f>'PAVT MARK 3'!S74</f>
        <v>0</v>
      </c>
      <c r="T68" s="92">
        <f>'PAVT MARK 3'!T74</f>
        <v>0</v>
      </c>
      <c r="U68" s="92">
        <f>'PAVT MARK 3'!U74</f>
        <v>0</v>
      </c>
      <c r="V68" s="92">
        <f>'PAVT MARK 3'!V74</f>
        <v>0</v>
      </c>
      <c r="W68" s="92">
        <f>'PAVT MARK 3'!W74</f>
        <v>0</v>
      </c>
      <c r="X68" s="92">
        <f>'PAVT MARK 3'!X74</f>
        <v>0</v>
      </c>
      <c r="Y68" s="92">
        <f>'PAVT MARK 3'!Y74</f>
        <v>0</v>
      </c>
      <c r="Z68" s="92">
        <f>'PAVT MARK 3'!Z74</f>
        <v>0</v>
      </c>
      <c r="AA68" s="92">
        <f>'PAVT MARK 3'!AA74</f>
        <v>0</v>
      </c>
      <c r="AB68" s="92">
        <f>'PAVT MARK 3'!AB74</f>
        <v>0</v>
      </c>
      <c r="AC68" s="92">
        <f>'PAVT MARK 3'!AC74</f>
        <v>0</v>
      </c>
      <c r="AD68" s="92">
        <f>'PAVT MARK 3'!AD74</f>
        <v>0</v>
      </c>
      <c r="AE68" s="92">
        <f>'PAVT MARK 3'!AE74</f>
        <v>0</v>
      </c>
    </row>
    <row r="69" spans="2:31" ht="12.75" customHeight="1" x14ac:dyDescent="0.2">
      <c r="B69" s="335" t="s">
        <v>10</v>
      </c>
      <c r="C69" s="363"/>
      <c r="D69" s="363"/>
      <c r="E69" s="363"/>
      <c r="F69" s="363"/>
      <c r="G69" s="357"/>
      <c r="H69" s="335">
        <f>(SUM(H65:H68))</f>
        <v>400</v>
      </c>
      <c r="I69" s="335">
        <f>(SUM(I65:I68))</f>
        <v>16</v>
      </c>
      <c r="J69" s="335">
        <f t="shared" ref="J69:T69" si="11">(SUM(J65:J68))</f>
        <v>2</v>
      </c>
      <c r="K69" s="335">
        <f t="shared" si="11"/>
        <v>8</v>
      </c>
      <c r="L69" s="335">
        <f t="shared" ref="L69" si="12">(SUM(L65:L68))</f>
        <v>1</v>
      </c>
      <c r="M69" s="335">
        <f t="shared" si="11"/>
        <v>150</v>
      </c>
      <c r="N69" s="335">
        <f t="shared" si="11"/>
        <v>359</v>
      </c>
      <c r="O69" s="335">
        <f t="shared" si="11"/>
        <v>157</v>
      </c>
      <c r="P69" s="335">
        <f t="shared" si="11"/>
        <v>38</v>
      </c>
      <c r="Q69" s="335">
        <f t="shared" si="11"/>
        <v>3200</v>
      </c>
      <c r="R69" s="335">
        <f t="shared" si="11"/>
        <v>2499</v>
      </c>
      <c r="S69" s="335">
        <f t="shared" si="11"/>
        <v>312</v>
      </c>
      <c r="T69" s="335">
        <f t="shared" si="11"/>
        <v>627</v>
      </c>
      <c r="U69" s="335">
        <f t="shared" ref="U69:AB69" si="13">(SUM(U65:U68))</f>
        <v>9762</v>
      </c>
      <c r="V69" s="335">
        <f t="shared" si="13"/>
        <v>11315</v>
      </c>
      <c r="W69" s="335">
        <f t="shared" si="13"/>
        <v>30054</v>
      </c>
      <c r="X69" s="335">
        <f t="shared" si="13"/>
        <v>5427</v>
      </c>
      <c r="Y69" s="335">
        <f t="shared" si="13"/>
        <v>8414</v>
      </c>
      <c r="Z69" s="335">
        <f t="shared" si="13"/>
        <v>51131</v>
      </c>
      <c r="AA69" s="335">
        <f t="shared" si="13"/>
        <v>8414</v>
      </c>
      <c r="AB69" s="335">
        <f t="shared" si="13"/>
        <v>5427</v>
      </c>
      <c r="AC69" s="335">
        <f t="shared" ref="AC69:AE69" si="14">(SUM(AC65:AC68))</f>
        <v>939</v>
      </c>
      <c r="AD69" s="335">
        <f t="shared" si="14"/>
        <v>0</v>
      </c>
      <c r="AE69" s="335">
        <f t="shared" si="14"/>
        <v>0</v>
      </c>
    </row>
    <row r="70" spans="2:31" ht="15" customHeight="1" thickBot="1" x14ac:dyDescent="0.25">
      <c r="B70" s="336"/>
      <c r="C70" s="364"/>
      <c r="D70" s="364"/>
      <c r="E70" s="364"/>
      <c r="F70" s="364"/>
      <c r="G70" s="358"/>
      <c r="H70" s="336"/>
      <c r="I70" s="336"/>
      <c r="J70" s="336"/>
      <c r="K70" s="336"/>
      <c r="L70" s="336"/>
      <c r="M70" s="336"/>
      <c r="N70" s="336"/>
      <c r="O70" s="336"/>
      <c r="P70" s="336"/>
      <c r="Q70" s="336"/>
      <c r="R70" s="336"/>
      <c r="S70" s="336"/>
      <c r="T70" s="336"/>
      <c r="U70" s="336"/>
      <c r="V70" s="336"/>
      <c r="W70" s="336"/>
      <c r="X70" s="336"/>
      <c r="Y70" s="336"/>
      <c r="Z70" s="336"/>
      <c r="AA70" s="336"/>
      <c r="AB70" s="336"/>
      <c r="AC70" s="336"/>
      <c r="AD70" s="336"/>
      <c r="AE70" s="336"/>
    </row>
    <row r="71" spans="2:31" ht="12.75" customHeight="1" x14ac:dyDescent="0.2">
      <c r="B71" s="335" t="s">
        <v>265</v>
      </c>
      <c r="C71" s="363"/>
      <c r="D71" s="363"/>
      <c r="E71" s="363"/>
      <c r="F71" s="363"/>
      <c r="G71" s="357"/>
      <c r="H71" s="330"/>
      <c r="I71" s="330"/>
      <c r="J71" s="330"/>
      <c r="K71" s="330"/>
      <c r="L71" s="330"/>
      <c r="M71" s="330"/>
      <c r="N71" s="330"/>
      <c r="O71" s="330"/>
      <c r="P71" s="330"/>
      <c r="Q71" s="351">
        <f>ROUNDUP(SUM((Q69)/5280),2)</f>
        <v>0.61</v>
      </c>
      <c r="R71" s="351">
        <f>ROUNDUP(SUM((R69)/5280),2)</f>
        <v>0.48</v>
      </c>
      <c r="S71" s="351">
        <f>ROUNDUP(SUM((S69)/5280),2)</f>
        <v>6.0000000000000005E-2</v>
      </c>
      <c r="T71" s="351">
        <f>ROUNDUP(SUM((T69)/5280),2)</f>
        <v>0.12</v>
      </c>
      <c r="U71" s="353">
        <f>ROUNDUP(SUM((U69+V69)/5280),2)</f>
        <v>4</v>
      </c>
      <c r="V71" s="354"/>
      <c r="W71" s="351">
        <f>ROUNDUP(SUM((W69)/5280),2)</f>
        <v>5.7</v>
      </c>
      <c r="X71" s="330"/>
      <c r="Y71" s="357"/>
      <c r="Z71" s="351">
        <f>ROUNDUP(SUM((Z69)/5280),2)</f>
        <v>9.69</v>
      </c>
      <c r="AA71" s="357"/>
      <c r="AB71" s="330"/>
      <c r="AC71" s="351">
        <f>ROUNDUP(SUM((AC69)/5280),2)</f>
        <v>0.18000000000000002</v>
      </c>
      <c r="AD71" s="351">
        <f t="shared" ref="AD71:AE71" si="15">ROUNDUP(SUM((AD69)/5280),2)</f>
        <v>0</v>
      </c>
      <c r="AE71" s="351">
        <f t="shared" si="15"/>
        <v>0</v>
      </c>
    </row>
    <row r="72" spans="2:31" ht="15" customHeight="1" thickBot="1" x14ac:dyDescent="0.25">
      <c r="B72" s="336"/>
      <c r="C72" s="364"/>
      <c r="D72" s="364"/>
      <c r="E72" s="364"/>
      <c r="F72" s="364"/>
      <c r="G72" s="358"/>
      <c r="H72" s="350"/>
      <c r="I72" s="350"/>
      <c r="J72" s="350"/>
      <c r="K72" s="349"/>
      <c r="L72" s="349"/>
      <c r="M72" s="349"/>
      <c r="N72" s="349"/>
      <c r="O72" s="349"/>
      <c r="P72" s="349"/>
      <c r="Q72" s="359"/>
      <c r="R72" s="359"/>
      <c r="S72" s="359"/>
      <c r="T72" s="359"/>
      <c r="U72" s="355"/>
      <c r="V72" s="356"/>
      <c r="W72" s="359"/>
      <c r="X72" s="350"/>
      <c r="Y72" s="358"/>
      <c r="Z72" s="359"/>
      <c r="AA72" s="358"/>
      <c r="AB72" s="350"/>
      <c r="AC72" s="359"/>
      <c r="AD72" s="359"/>
      <c r="AE72" s="359"/>
    </row>
    <row r="73" spans="2:31" ht="15.6" customHeight="1" thickBot="1" x14ac:dyDescent="0.25">
      <c r="B73" s="11"/>
      <c r="C73" s="119"/>
      <c r="D73" s="12"/>
      <c r="E73" s="92"/>
      <c r="F73" s="92"/>
      <c r="G73" s="11"/>
      <c r="H73" s="11"/>
      <c r="I73" s="11"/>
      <c r="J73" s="11"/>
      <c r="K73" s="118"/>
      <c r="L73" s="118"/>
      <c r="M73" s="92"/>
      <c r="N73" s="11"/>
      <c r="O73" s="11"/>
      <c r="P73" s="11"/>
      <c r="Q73" s="11"/>
      <c r="R73" s="11"/>
      <c r="S73" s="11"/>
      <c r="T73" s="11"/>
      <c r="U73" s="11"/>
      <c r="V73" s="11"/>
      <c r="W73" s="11"/>
      <c r="X73" s="11"/>
      <c r="Y73" s="11"/>
      <c r="Z73" s="11"/>
      <c r="AA73" s="11"/>
      <c r="AB73" s="11"/>
      <c r="AC73" s="11"/>
      <c r="AD73" s="11"/>
      <c r="AE73" s="11"/>
    </row>
    <row r="74" spans="2:31" ht="12.75" customHeight="1" x14ac:dyDescent="0.2">
      <c r="B74" s="343" t="s">
        <v>133</v>
      </c>
      <c r="C74" s="344"/>
      <c r="D74" s="344"/>
      <c r="E74" s="344"/>
      <c r="F74" s="344"/>
      <c r="G74" s="345"/>
      <c r="H74" s="330">
        <f t="shared" ref="H74:P74" si="16">H69</f>
        <v>400</v>
      </c>
      <c r="I74" s="330">
        <f t="shared" ref="I74" si="17">I69</f>
        <v>16</v>
      </c>
      <c r="J74" s="330">
        <f t="shared" si="16"/>
        <v>2</v>
      </c>
      <c r="K74" s="330">
        <f t="shared" si="16"/>
        <v>8</v>
      </c>
      <c r="L74" s="330">
        <f t="shared" ref="L74" si="18">L69</f>
        <v>1</v>
      </c>
      <c r="M74" s="330">
        <f t="shared" si="16"/>
        <v>150</v>
      </c>
      <c r="N74" s="330">
        <f t="shared" si="16"/>
        <v>359</v>
      </c>
      <c r="O74" s="330">
        <f t="shared" si="16"/>
        <v>157</v>
      </c>
      <c r="P74" s="330">
        <f t="shared" si="16"/>
        <v>38</v>
      </c>
      <c r="Q74" s="351">
        <f>Q71</f>
        <v>0.61</v>
      </c>
      <c r="R74" s="351">
        <f>R71</f>
        <v>0.48</v>
      </c>
      <c r="S74" s="351">
        <f>S71</f>
        <v>6.0000000000000005E-2</v>
      </c>
      <c r="T74" s="351">
        <f>T71</f>
        <v>0.12</v>
      </c>
      <c r="U74" s="353">
        <f>U71</f>
        <v>4</v>
      </c>
      <c r="V74" s="354"/>
      <c r="W74" s="351">
        <f>W71</f>
        <v>5.7</v>
      </c>
      <c r="X74" s="330">
        <f t="shared" ref="X74" si="19">X69</f>
        <v>5427</v>
      </c>
      <c r="Y74" s="330">
        <f>Y69</f>
        <v>8414</v>
      </c>
      <c r="Z74" s="351">
        <f>Z71</f>
        <v>9.69</v>
      </c>
      <c r="AA74" s="330">
        <f>AA69</f>
        <v>8414</v>
      </c>
      <c r="AB74" s="330">
        <f t="shared" ref="AB74" si="20">AB69</f>
        <v>5427</v>
      </c>
      <c r="AC74" s="351">
        <f>AC71</f>
        <v>0.18000000000000002</v>
      </c>
      <c r="AD74" s="351">
        <f t="shared" ref="AD74:AE74" si="21">AD71</f>
        <v>0</v>
      </c>
      <c r="AE74" s="351">
        <f t="shared" si="21"/>
        <v>0</v>
      </c>
    </row>
    <row r="75" spans="2:31" ht="15" customHeight="1" thickBot="1" x14ac:dyDescent="0.25">
      <c r="B75" s="346"/>
      <c r="C75" s="347"/>
      <c r="D75" s="347"/>
      <c r="E75" s="347"/>
      <c r="F75" s="347"/>
      <c r="G75" s="348"/>
      <c r="H75" s="350"/>
      <c r="I75" s="350"/>
      <c r="J75" s="350"/>
      <c r="K75" s="350"/>
      <c r="L75" s="350"/>
      <c r="M75" s="350"/>
      <c r="N75" s="349"/>
      <c r="O75" s="349"/>
      <c r="P75" s="350"/>
      <c r="Q75" s="352"/>
      <c r="R75" s="352"/>
      <c r="S75" s="352"/>
      <c r="T75" s="352"/>
      <c r="U75" s="355"/>
      <c r="V75" s="356"/>
      <c r="W75" s="352"/>
      <c r="X75" s="350"/>
      <c r="Y75" s="350"/>
      <c r="Z75" s="352"/>
      <c r="AA75" s="350"/>
      <c r="AB75" s="350"/>
      <c r="AC75" s="352"/>
      <c r="AD75" s="352"/>
      <c r="AE75" s="352"/>
    </row>
    <row r="76" spans="2:31" ht="12.75" customHeight="1" x14ac:dyDescent="0.2">
      <c r="B76" s="92"/>
      <c r="C76" s="93"/>
      <c r="D76" s="8"/>
      <c r="E76" s="92"/>
      <c r="F76" s="92"/>
      <c r="G76" s="92"/>
      <c r="H76" s="16"/>
      <c r="I76" s="92"/>
      <c r="J76" s="92"/>
      <c r="K76" s="92"/>
      <c r="L76" s="92"/>
      <c r="M76" s="92"/>
      <c r="N76" s="92"/>
      <c r="O76" s="92"/>
      <c r="P76" s="92"/>
      <c r="Q76" s="92"/>
      <c r="R76" s="92"/>
      <c r="S76" s="92"/>
      <c r="T76" s="92"/>
      <c r="U76" s="92"/>
      <c r="V76" s="92"/>
      <c r="W76" s="92"/>
      <c r="X76" s="16"/>
      <c r="Y76" s="92"/>
      <c r="Z76" s="92"/>
      <c r="AA76" s="92"/>
      <c r="AB76" s="92"/>
      <c r="AC76" s="92"/>
      <c r="AD76" s="92"/>
      <c r="AE76" s="92"/>
    </row>
    <row r="77" spans="2:31" ht="12.75" customHeight="1" x14ac:dyDescent="0.2">
      <c r="B77" s="92"/>
      <c r="C77" s="93"/>
      <c r="D77" s="8"/>
      <c r="E77" s="92"/>
      <c r="F77" s="92"/>
      <c r="G77" s="92"/>
      <c r="H77" s="16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16"/>
      <c r="Y77" s="92"/>
      <c r="Z77" s="92"/>
      <c r="AA77" s="92"/>
      <c r="AB77" s="92"/>
      <c r="AC77" s="92"/>
      <c r="AD77" s="92"/>
      <c r="AE77" s="92"/>
    </row>
  </sheetData>
  <mergeCells count="111">
    <mergeCell ref="AD71:AD72"/>
    <mergeCell ref="AE71:AE72"/>
    <mergeCell ref="AD74:AD75"/>
    <mergeCell ref="AE74:AE75"/>
    <mergeCell ref="AD5:AD14"/>
    <mergeCell ref="AE5:AE14"/>
    <mergeCell ref="AD69:AD70"/>
    <mergeCell ref="AE69:AE70"/>
    <mergeCell ref="AC5:AC14"/>
    <mergeCell ref="AB69:AB70"/>
    <mergeCell ref="AC69:AC70"/>
    <mergeCell ref="T69:T70"/>
    <mergeCell ref="B4:B8"/>
    <mergeCell ref="V5:V14"/>
    <mergeCell ref="B11:B15"/>
    <mergeCell ref="C11:C15"/>
    <mergeCell ref="G11:G15"/>
    <mergeCell ref="D9:D10"/>
    <mergeCell ref="C4:C8"/>
    <mergeCell ref="P5:P14"/>
    <mergeCell ref="D4:D8"/>
    <mergeCell ref="G4:G8"/>
    <mergeCell ref="E5:F14"/>
    <mergeCell ref="U5:U14"/>
    <mergeCell ref="G9:G10"/>
    <mergeCell ref="N5:N14"/>
    <mergeCell ref="O5:O14"/>
    <mergeCell ref="Q5:Q14"/>
    <mergeCell ref="J69:J70"/>
    <mergeCell ref="H5:H14"/>
    <mergeCell ref="I5:I14"/>
    <mergeCell ref="J5:J14"/>
    <mergeCell ref="K5:K14"/>
    <mergeCell ref="M5:M14"/>
    <mergeCell ref="R5:R14"/>
    <mergeCell ref="H74:H75"/>
    <mergeCell ref="I74:I75"/>
    <mergeCell ref="B74:G75"/>
    <mergeCell ref="B65:G65"/>
    <mergeCell ref="B66:G66"/>
    <mergeCell ref="B67:G67"/>
    <mergeCell ref="B68:G68"/>
    <mergeCell ref="B69:G70"/>
    <mergeCell ref="H69:H70"/>
    <mergeCell ref="I69:I70"/>
    <mergeCell ref="B71:G72"/>
    <mergeCell ref="J74:J75"/>
    <mergeCell ref="K74:K75"/>
    <mergeCell ref="M74:M75"/>
    <mergeCell ref="N74:N75"/>
    <mergeCell ref="O74:O75"/>
    <mergeCell ref="Q74:Q75"/>
    <mergeCell ref="R74:R75"/>
    <mergeCell ref="H71:H72"/>
    <mergeCell ref="I71:I72"/>
    <mergeCell ref="J71:J72"/>
    <mergeCell ref="K71:K72"/>
    <mergeCell ref="O69:O70"/>
    <mergeCell ref="P69:P70"/>
    <mergeCell ref="K69:K70"/>
    <mergeCell ref="M69:M70"/>
    <mergeCell ref="N69:N70"/>
    <mergeCell ref="S69:S70"/>
    <mergeCell ref="M71:M72"/>
    <mergeCell ref="N71:N72"/>
    <mergeCell ref="O71:O72"/>
    <mergeCell ref="P71:P72"/>
    <mergeCell ref="Q71:Q72"/>
    <mergeCell ref="Z74:Z75"/>
    <mergeCell ref="AA69:AA70"/>
    <mergeCell ref="Y5:Y14"/>
    <mergeCell ref="Z69:Z70"/>
    <mergeCell ref="Y71:Y72"/>
    <mergeCell ref="AA74:AA75"/>
    <mergeCell ref="W69:W70"/>
    <mergeCell ref="X69:X70"/>
    <mergeCell ref="Q69:Q70"/>
    <mergeCell ref="R69:R70"/>
    <mergeCell ref="U71:V72"/>
    <mergeCell ref="W71:W72"/>
    <mergeCell ref="X71:X72"/>
    <mergeCell ref="Y74:Y75"/>
    <mergeCell ref="S5:S14"/>
    <mergeCell ref="T5:T14"/>
    <mergeCell ref="R71:R72"/>
    <mergeCell ref="S71:S72"/>
    <mergeCell ref="T71:T72"/>
    <mergeCell ref="L5:L14"/>
    <mergeCell ref="L69:L70"/>
    <mergeCell ref="L71:L72"/>
    <mergeCell ref="L74:L75"/>
    <mergeCell ref="P74:P75"/>
    <mergeCell ref="S74:S75"/>
    <mergeCell ref="T74:T75"/>
    <mergeCell ref="AB74:AB75"/>
    <mergeCell ref="AC74:AC75"/>
    <mergeCell ref="U74:V75"/>
    <mergeCell ref="Z5:Z14"/>
    <mergeCell ref="AA5:AA14"/>
    <mergeCell ref="W5:W14"/>
    <mergeCell ref="X5:X14"/>
    <mergeCell ref="W74:W75"/>
    <mergeCell ref="X74:X75"/>
    <mergeCell ref="U69:U70"/>
    <mergeCell ref="V69:V70"/>
    <mergeCell ref="Y69:Y70"/>
    <mergeCell ref="AA71:AA72"/>
    <mergeCell ref="AB71:AB72"/>
    <mergeCell ref="AC71:AC72"/>
    <mergeCell ref="AB5:AB14"/>
    <mergeCell ref="Z71:Z72"/>
  </mergeCells>
  <phoneticPr fontId="19" type="noConversion"/>
  <pageMargins left="0.75" right="0.75" top="1" bottom="1" header="0.5" footer="0.5"/>
  <pageSetup paperSize="17" scale="7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1:AE80"/>
  <sheetViews>
    <sheetView showZeros="0" topLeftCell="A21" zoomScale="90" zoomScaleNormal="90" workbookViewId="0">
      <selection activeCell="I77" sqref="I77:I78"/>
    </sheetView>
  </sheetViews>
  <sheetFormatPr defaultRowHeight="12.75" x14ac:dyDescent="0.2"/>
  <cols>
    <col min="1" max="1" width="8.85546875" style="1"/>
    <col min="2" max="2" width="10.7109375" style="1" customWidth="1"/>
    <col min="3" max="3" width="8.7109375" style="1" customWidth="1"/>
    <col min="4" max="4" width="27.7109375" style="1" customWidth="1"/>
    <col min="5" max="6" width="11.28515625" style="1" customWidth="1"/>
    <col min="7" max="7" width="9.7109375" style="1" customWidth="1"/>
    <col min="8" max="31" width="7.7109375" style="1" customWidth="1"/>
    <col min="32" max="225" width="8.85546875" style="1"/>
    <col min="226" max="227" width="10.7109375" style="1" customWidth="1"/>
    <col min="228" max="228" width="26.42578125" style="1" customWidth="1"/>
    <col min="229" max="230" width="16.7109375" style="1" customWidth="1"/>
    <col min="231" max="231" width="8.7109375" style="1" customWidth="1"/>
    <col min="232" max="256" width="8.42578125" style="1" customWidth="1"/>
    <col min="257" max="481" width="8.85546875" style="1"/>
    <col min="482" max="483" width="10.7109375" style="1" customWidth="1"/>
    <col min="484" max="484" width="26.42578125" style="1" customWidth="1"/>
    <col min="485" max="486" width="16.7109375" style="1" customWidth="1"/>
    <col min="487" max="487" width="8.7109375" style="1" customWidth="1"/>
    <col min="488" max="512" width="8.42578125" style="1" customWidth="1"/>
    <col min="513" max="737" width="8.85546875" style="1"/>
    <col min="738" max="739" width="10.7109375" style="1" customWidth="1"/>
    <col min="740" max="740" width="26.42578125" style="1" customWidth="1"/>
    <col min="741" max="742" width="16.7109375" style="1" customWidth="1"/>
    <col min="743" max="743" width="8.7109375" style="1" customWidth="1"/>
    <col min="744" max="768" width="8.42578125" style="1" customWidth="1"/>
    <col min="769" max="993" width="8.85546875" style="1"/>
    <col min="994" max="995" width="10.7109375" style="1" customWidth="1"/>
    <col min="996" max="996" width="26.42578125" style="1" customWidth="1"/>
    <col min="997" max="998" width="16.7109375" style="1" customWidth="1"/>
    <col min="999" max="999" width="8.7109375" style="1" customWidth="1"/>
    <col min="1000" max="1024" width="8.42578125" style="1" customWidth="1"/>
    <col min="1025" max="1249" width="8.85546875" style="1"/>
    <col min="1250" max="1251" width="10.7109375" style="1" customWidth="1"/>
    <col min="1252" max="1252" width="26.42578125" style="1" customWidth="1"/>
    <col min="1253" max="1254" width="16.7109375" style="1" customWidth="1"/>
    <col min="1255" max="1255" width="8.7109375" style="1" customWidth="1"/>
    <col min="1256" max="1280" width="8.42578125" style="1" customWidth="1"/>
    <col min="1281" max="1505" width="8.85546875" style="1"/>
    <col min="1506" max="1507" width="10.7109375" style="1" customWidth="1"/>
    <col min="1508" max="1508" width="26.42578125" style="1" customWidth="1"/>
    <col min="1509" max="1510" width="16.7109375" style="1" customWidth="1"/>
    <col min="1511" max="1511" width="8.7109375" style="1" customWidth="1"/>
    <col min="1512" max="1536" width="8.42578125" style="1" customWidth="1"/>
    <col min="1537" max="1761" width="8.85546875" style="1"/>
    <col min="1762" max="1763" width="10.7109375" style="1" customWidth="1"/>
    <col min="1764" max="1764" width="26.42578125" style="1" customWidth="1"/>
    <col min="1765" max="1766" width="16.7109375" style="1" customWidth="1"/>
    <col min="1767" max="1767" width="8.7109375" style="1" customWidth="1"/>
    <col min="1768" max="1792" width="8.42578125" style="1" customWidth="1"/>
    <col min="1793" max="2017" width="8.85546875" style="1"/>
    <col min="2018" max="2019" width="10.7109375" style="1" customWidth="1"/>
    <col min="2020" max="2020" width="26.42578125" style="1" customWidth="1"/>
    <col min="2021" max="2022" width="16.7109375" style="1" customWidth="1"/>
    <col min="2023" max="2023" width="8.7109375" style="1" customWidth="1"/>
    <col min="2024" max="2048" width="8.42578125" style="1" customWidth="1"/>
    <col min="2049" max="2273" width="8.85546875" style="1"/>
    <col min="2274" max="2275" width="10.7109375" style="1" customWidth="1"/>
    <col min="2276" max="2276" width="26.42578125" style="1" customWidth="1"/>
    <col min="2277" max="2278" width="16.7109375" style="1" customWidth="1"/>
    <col min="2279" max="2279" width="8.7109375" style="1" customWidth="1"/>
    <col min="2280" max="2304" width="8.42578125" style="1" customWidth="1"/>
    <col min="2305" max="2529" width="8.85546875" style="1"/>
    <col min="2530" max="2531" width="10.7109375" style="1" customWidth="1"/>
    <col min="2532" max="2532" width="26.42578125" style="1" customWidth="1"/>
    <col min="2533" max="2534" width="16.7109375" style="1" customWidth="1"/>
    <col min="2535" max="2535" width="8.7109375" style="1" customWidth="1"/>
    <col min="2536" max="2560" width="8.42578125" style="1" customWidth="1"/>
    <col min="2561" max="2785" width="8.85546875" style="1"/>
    <col min="2786" max="2787" width="10.7109375" style="1" customWidth="1"/>
    <col min="2788" max="2788" width="26.42578125" style="1" customWidth="1"/>
    <col min="2789" max="2790" width="16.7109375" style="1" customWidth="1"/>
    <col min="2791" max="2791" width="8.7109375" style="1" customWidth="1"/>
    <col min="2792" max="2816" width="8.42578125" style="1" customWidth="1"/>
    <col min="2817" max="3041" width="8.85546875" style="1"/>
    <col min="3042" max="3043" width="10.7109375" style="1" customWidth="1"/>
    <col min="3044" max="3044" width="26.42578125" style="1" customWidth="1"/>
    <col min="3045" max="3046" width="16.7109375" style="1" customWidth="1"/>
    <col min="3047" max="3047" width="8.7109375" style="1" customWidth="1"/>
    <col min="3048" max="3072" width="8.42578125" style="1" customWidth="1"/>
    <col min="3073" max="3297" width="8.85546875" style="1"/>
    <col min="3298" max="3299" width="10.7109375" style="1" customWidth="1"/>
    <col min="3300" max="3300" width="26.42578125" style="1" customWidth="1"/>
    <col min="3301" max="3302" width="16.7109375" style="1" customWidth="1"/>
    <col min="3303" max="3303" width="8.7109375" style="1" customWidth="1"/>
    <col min="3304" max="3328" width="8.42578125" style="1" customWidth="1"/>
    <col min="3329" max="3553" width="8.85546875" style="1"/>
    <col min="3554" max="3555" width="10.7109375" style="1" customWidth="1"/>
    <col min="3556" max="3556" width="26.42578125" style="1" customWidth="1"/>
    <col min="3557" max="3558" width="16.7109375" style="1" customWidth="1"/>
    <col min="3559" max="3559" width="8.7109375" style="1" customWidth="1"/>
    <col min="3560" max="3584" width="8.42578125" style="1" customWidth="1"/>
    <col min="3585" max="3809" width="8.85546875" style="1"/>
    <col min="3810" max="3811" width="10.7109375" style="1" customWidth="1"/>
    <col min="3812" max="3812" width="26.42578125" style="1" customWidth="1"/>
    <col min="3813" max="3814" width="16.7109375" style="1" customWidth="1"/>
    <col min="3815" max="3815" width="8.7109375" style="1" customWidth="1"/>
    <col min="3816" max="3840" width="8.42578125" style="1" customWidth="1"/>
    <col min="3841" max="4065" width="8.85546875" style="1"/>
    <col min="4066" max="4067" width="10.7109375" style="1" customWidth="1"/>
    <col min="4068" max="4068" width="26.42578125" style="1" customWidth="1"/>
    <col min="4069" max="4070" width="16.7109375" style="1" customWidth="1"/>
    <col min="4071" max="4071" width="8.7109375" style="1" customWidth="1"/>
    <col min="4072" max="4096" width="8.42578125" style="1" customWidth="1"/>
    <col min="4097" max="4321" width="8.85546875" style="1"/>
    <col min="4322" max="4323" width="10.7109375" style="1" customWidth="1"/>
    <col min="4324" max="4324" width="26.42578125" style="1" customWidth="1"/>
    <col min="4325" max="4326" width="16.7109375" style="1" customWidth="1"/>
    <col min="4327" max="4327" width="8.7109375" style="1" customWidth="1"/>
    <col min="4328" max="4352" width="8.42578125" style="1" customWidth="1"/>
    <col min="4353" max="4577" width="8.85546875" style="1"/>
    <col min="4578" max="4579" width="10.7109375" style="1" customWidth="1"/>
    <col min="4580" max="4580" width="26.42578125" style="1" customWidth="1"/>
    <col min="4581" max="4582" width="16.7109375" style="1" customWidth="1"/>
    <col min="4583" max="4583" width="8.7109375" style="1" customWidth="1"/>
    <col min="4584" max="4608" width="8.42578125" style="1" customWidth="1"/>
    <col min="4609" max="4833" width="8.85546875" style="1"/>
    <col min="4834" max="4835" width="10.7109375" style="1" customWidth="1"/>
    <col min="4836" max="4836" width="26.42578125" style="1" customWidth="1"/>
    <col min="4837" max="4838" width="16.7109375" style="1" customWidth="1"/>
    <col min="4839" max="4839" width="8.7109375" style="1" customWidth="1"/>
    <col min="4840" max="4864" width="8.42578125" style="1" customWidth="1"/>
    <col min="4865" max="5089" width="8.85546875" style="1"/>
    <col min="5090" max="5091" width="10.7109375" style="1" customWidth="1"/>
    <col min="5092" max="5092" width="26.42578125" style="1" customWidth="1"/>
    <col min="5093" max="5094" width="16.7109375" style="1" customWidth="1"/>
    <col min="5095" max="5095" width="8.7109375" style="1" customWidth="1"/>
    <col min="5096" max="5120" width="8.42578125" style="1" customWidth="1"/>
    <col min="5121" max="5345" width="8.85546875" style="1"/>
    <col min="5346" max="5347" width="10.7109375" style="1" customWidth="1"/>
    <col min="5348" max="5348" width="26.42578125" style="1" customWidth="1"/>
    <col min="5349" max="5350" width="16.7109375" style="1" customWidth="1"/>
    <col min="5351" max="5351" width="8.7109375" style="1" customWidth="1"/>
    <col min="5352" max="5376" width="8.42578125" style="1" customWidth="1"/>
    <col min="5377" max="5601" width="8.85546875" style="1"/>
    <col min="5602" max="5603" width="10.7109375" style="1" customWidth="1"/>
    <col min="5604" max="5604" width="26.42578125" style="1" customWidth="1"/>
    <col min="5605" max="5606" width="16.7109375" style="1" customWidth="1"/>
    <col min="5607" max="5607" width="8.7109375" style="1" customWidth="1"/>
    <col min="5608" max="5632" width="8.42578125" style="1" customWidth="1"/>
    <col min="5633" max="5857" width="8.85546875" style="1"/>
    <col min="5858" max="5859" width="10.7109375" style="1" customWidth="1"/>
    <col min="5860" max="5860" width="26.42578125" style="1" customWidth="1"/>
    <col min="5861" max="5862" width="16.7109375" style="1" customWidth="1"/>
    <col min="5863" max="5863" width="8.7109375" style="1" customWidth="1"/>
    <col min="5864" max="5888" width="8.42578125" style="1" customWidth="1"/>
    <col min="5889" max="6113" width="8.85546875" style="1"/>
    <col min="6114" max="6115" width="10.7109375" style="1" customWidth="1"/>
    <col min="6116" max="6116" width="26.42578125" style="1" customWidth="1"/>
    <col min="6117" max="6118" width="16.7109375" style="1" customWidth="1"/>
    <col min="6119" max="6119" width="8.7109375" style="1" customWidth="1"/>
    <col min="6120" max="6144" width="8.42578125" style="1" customWidth="1"/>
    <col min="6145" max="6369" width="8.85546875" style="1"/>
    <col min="6370" max="6371" width="10.7109375" style="1" customWidth="1"/>
    <col min="6372" max="6372" width="26.42578125" style="1" customWidth="1"/>
    <col min="6373" max="6374" width="16.7109375" style="1" customWidth="1"/>
    <col min="6375" max="6375" width="8.7109375" style="1" customWidth="1"/>
    <col min="6376" max="6400" width="8.42578125" style="1" customWidth="1"/>
    <col min="6401" max="6625" width="8.85546875" style="1"/>
    <col min="6626" max="6627" width="10.7109375" style="1" customWidth="1"/>
    <col min="6628" max="6628" width="26.42578125" style="1" customWidth="1"/>
    <col min="6629" max="6630" width="16.7109375" style="1" customWidth="1"/>
    <col min="6631" max="6631" width="8.7109375" style="1" customWidth="1"/>
    <col min="6632" max="6656" width="8.42578125" style="1" customWidth="1"/>
    <col min="6657" max="6881" width="8.85546875" style="1"/>
    <col min="6882" max="6883" width="10.7109375" style="1" customWidth="1"/>
    <col min="6884" max="6884" width="26.42578125" style="1" customWidth="1"/>
    <col min="6885" max="6886" width="16.7109375" style="1" customWidth="1"/>
    <col min="6887" max="6887" width="8.7109375" style="1" customWidth="1"/>
    <col min="6888" max="6912" width="8.42578125" style="1" customWidth="1"/>
    <col min="6913" max="7137" width="8.85546875" style="1"/>
    <col min="7138" max="7139" width="10.7109375" style="1" customWidth="1"/>
    <col min="7140" max="7140" width="26.42578125" style="1" customWidth="1"/>
    <col min="7141" max="7142" width="16.7109375" style="1" customWidth="1"/>
    <col min="7143" max="7143" width="8.7109375" style="1" customWidth="1"/>
    <col min="7144" max="7168" width="8.42578125" style="1" customWidth="1"/>
    <col min="7169" max="7393" width="8.85546875" style="1"/>
    <col min="7394" max="7395" width="10.7109375" style="1" customWidth="1"/>
    <col min="7396" max="7396" width="26.42578125" style="1" customWidth="1"/>
    <col min="7397" max="7398" width="16.7109375" style="1" customWidth="1"/>
    <col min="7399" max="7399" width="8.7109375" style="1" customWidth="1"/>
    <col min="7400" max="7424" width="8.42578125" style="1" customWidth="1"/>
    <col min="7425" max="7649" width="8.85546875" style="1"/>
    <col min="7650" max="7651" width="10.7109375" style="1" customWidth="1"/>
    <col min="7652" max="7652" width="26.42578125" style="1" customWidth="1"/>
    <col min="7653" max="7654" width="16.7109375" style="1" customWidth="1"/>
    <col min="7655" max="7655" width="8.7109375" style="1" customWidth="1"/>
    <col min="7656" max="7680" width="8.42578125" style="1" customWidth="1"/>
    <col min="7681" max="7905" width="8.85546875" style="1"/>
    <col min="7906" max="7907" width="10.7109375" style="1" customWidth="1"/>
    <col min="7908" max="7908" width="26.42578125" style="1" customWidth="1"/>
    <col min="7909" max="7910" width="16.7109375" style="1" customWidth="1"/>
    <col min="7911" max="7911" width="8.7109375" style="1" customWidth="1"/>
    <col min="7912" max="7936" width="8.42578125" style="1" customWidth="1"/>
    <col min="7937" max="8161" width="8.85546875" style="1"/>
    <col min="8162" max="8163" width="10.7109375" style="1" customWidth="1"/>
    <col min="8164" max="8164" width="26.42578125" style="1" customWidth="1"/>
    <col min="8165" max="8166" width="16.7109375" style="1" customWidth="1"/>
    <col min="8167" max="8167" width="8.7109375" style="1" customWidth="1"/>
    <col min="8168" max="8192" width="8.42578125" style="1" customWidth="1"/>
    <col min="8193" max="8417" width="8.85546875" style="1"/>
    <col min="8418" max="8419" width="10.7109375" style="1" customWidth="1"/>
    <col min="8420" max="8420" width="26.42578125" style="1" customWidth="1"/>
    <col min="8421" max="8422" width="16.7109375" style="1" customWidth="1"/>
    <col min="8423" max="8423" width="8.7109375" style="1" customWidth="1"/>
    <col min="8424" max="8448" width="8.42578125" style="1" customWidth="1"/>
    <col min="8449" max="8673" width="8.85546875" style="1"/>
    <col min="8674" max="8675" width="10.7109375" style="1" customWidth="1"/>
    <col min="8676" max="8676" width="26.42578125" style="1" customWidth="1"/>
    <col min="8677" max="8678" width="16.7109375" style="1" customWidth="1"/>
    <col min="8679" max="8679" width="8.7109375" style="1" customWidth="1"/>
    <col min="8680" max="8704" width="8.42578125" style="1" customWidth="1"/>
    <col min="8705" max="8929" width="8.85546875" style="1"/>
    <col min="8930" max="8931" width="10.7109375" style="1" customWidth="1"/>
    <col min="8932" max="8932" width="26.42578125" style="1" customWidth="1"/>
    <col min="8933" max="8934" width="16.7109375" style="1" customWidth="1"/>
    <col min="8935" max="8935" width="8.7109375" style="1" customWidth="1"/>
    <col min="8936" max="8960" width="8.42578125" style="1" customWidth="1"/>
    <col min="8961" max="9185" width="8.85546875" style="1"/>
    <col min="9186" max="9187" width="10.7109375" style="1" customWidth="1"/>
    <col min="9188" max="9188" width="26.42578125" style="1" customWidth="1"/>
    <col min="9189" max="9190" width="16.7109375" style="1" customWidth="1"/>
    <col min="9191" max="9191" width="8.7109375" style="1" customWidth="1"/>
    <col min="9192" max="9216" width="8.42578125" style="1" customWidth="1"/>
    <col min="9217" max="9441" width="8.85546875" style="1"/>
    <col min="9442" max="9443" width="10.7109375" style="1" customWidth="1"/>
    <col min="9444" max="9444" width="26.42578125" style="1" customWidth="1"/>
    <col min="9445" max="9446" width="16.7109375" style="1" customWidth="1"/>
    <col min="9447" max="9447" width="8.7109375" style="1" customWidth="1"/>
    <col min="9448" max="9472" width="8.42578125" style="1" customWidth="1"/>
    <col min="9473" max="9697" width="8.85546875" style="1"/>
    <col min="9698" max="9699" width="10.7109375" style="1" customWidth="1"/>
    <col min="9700" max="9700" width="26.42578125" style="1" customWidth="1"/>
    <col min="9701" max="9702" width="16.7109375" style="1" customWidth="1"/>
    <col min="9703" max="9703" width="8.7109375" style="1" customWidth="1"/>
    <col min="9704" max="9728" width="8.42578125" style="1" customWidth="1"/>
    <col min="9729" max="9953" width="8.85546875" style="1"/>
    <col min="9954" max="9955" width="10.7109375" style="1" customWidth="1"/>
    <col min="9956" max="9956" width="26.42578125" style="1" customWidth="1"/>
    <col min="9957" max="9958" width="16.7109375" style="1" customWidth="1"/>
    <col min="9959" max="9959" width="8.7109375" style="1" customWidth="1"/>
    <col min="9960" max="9984" width="8.42578125" style="1" customWidth="1"/>
    <col min="9985" max="10209" width="8.85546875" style="1"/>
    <col min="10210" max="10211" width="10.7109375" style="1" customWidth="1"/>
    <col min="10212" max="10212" width="26.42578125" style="1" customWidth="1"/>
    <col min="10213" max="10214" width="16.7109375" style="1" customWidth="1"/>
    <col min="10215" max="10215" width="8.7109375" style="1" customWidth="1"/>
    <col min="10216" max="10240" width="8.42578125" style="1" customWidth="1"/>
    <col min="10241" max="10465" width="8.85546875" style="1"/>
    <col min="10466" max="10467" width="10.7109375" style="1" customWidth="1"/>
    <col min="10468" max="10468" width="26.42578125" style="1" customWidth="1"/>
    <col min="10469" max="10470" width="16.7109375" style="1" customWidth="1"/>
    <col min="10471" max="10471" width="8.7109375" style="1" customWidth="1"/>
    <col min="10472" max="10496" width="8.42578125" style="1" customWidth="1"/>
    <col min="10497" max="10721" width="8.85546875" style="1"/>
    <col min="10722" max="10723" width="10.7109375" style="1" customWidth="1"/>
    <col min="10724" max="10724" width="26.42578125" style="1" customWidth="1"/>
    <col min="10725" max="10726" width="16.7109375" style="1" customWidth="1"/>
    <col min="10727" max="10727" width="8.7109375" style="1" customWidth="1"/>
    <col min="10728" max="10752" width="8.42578125" style="1" customWidth="1"/>
    <col min="10753" max="10977" width="8.85546875" style="1"/>
    <col min="10978" max="10979" width="10.7109375" style="1" customWidth="1"/>
    <col min="10980" max="10980" width="26.42578125" style="1" customWidth="1"/>
    <col min="10981" max="10982" width="16.7109375" style="1" customWidth="1"/>
    <col min="10983" max="10983" width="8.7109375" style="1" customWidth="1"/>
    <col min="10984" max="11008" width="8.42578125" style="1" customWidth="1"/>
    <col min="11009" max="11233" width="8.85546875" style="1"/>
    <col min="11234" max="11235" width="10.7109375" style="1" customWidth="1"/>
    <col min="11236" max="11236" width="26.42578125" style="1" customWidth="1"/>
    <col min="11237" max="11238" width="16.7109375" style="1" customWidth="1"/>
    <col min="11239" max="11239" width="8.7109375" style="1" customWidth="1"/>
    <col min="11240" max="11264" width="8.42578125" style="1" customWidth="1"/>
    <col min="11265" max="11489" width="8.85546875" style="1"/>
    <col min="11490" max="11491" width="10.7109375" style="1" customWidth="1"/>
    <col min="11492" max="11492" width="26.42578125" style="1" customWidth="1"/>
    <col min="11493" max="11494" width="16.7109375" style="1" customWidth="1"/>
    <col min="11495" max="11495" width="8.7109375" style="1" customWidth="1"/>
    <col min="11496" max="11520" width="8.42578125" style="1" customWidth="1"/>
    <col min="11521" max="11745" width="8.85546875" style="1"/>
    <col min="11746" max="11747" width="10.7109375" style="1" customWidth="1"/>
    <col min="11748" max="11748" width="26.42578125" style="1" customWidth="1"/>
    <col min="11749" max="11750" width="16.7109375" style="1" customWidth="1"/>
    <col min="11751" max="11751" width="8.7109375" style="1" customWidth="1"/>
    <col min="11752" max="11776" width="8.42578125" style="1" customWidth="1"/>
    <col min="11777" max="12001" width="8.85546875" style="1"/>
    <col min="12002" max="12003" width="10.7109375" style="1" customWidth="1"/>
    <col min="12004" max="12004" width="26.42578125" style="1" customWidth="1"/>
    <col min="12005" max="12006" width="16.7109375" style="1" customWidth="1"/>
    <col min="12007" max="12007" width="8.7109375" style="1" customWidth="1"/>
    <col min="12008" max="12032" width="8.42578125" style="1" customWidth="1"/>
    <col min="12033" max="12257" width="8.85546875" style="1"/>
    <col min="12258" max="12259" width="10.7109375" style="1" customWidth="1"/>
    <col min="12260" max="12260" width="26.42578125" style="1" customWidth="1"/>
    <col min="12261" max="12262" width="16.7109375" style="1" customWidth="1"/>
    <col min="12263" max="12263" width="8.7109375" style="1" customWidth="1"/>
    <col min="12264" max="12288" width="8.42578125" style="1" customWidth="1"/>
    <col min="12289" max="12513" width="8.85546875" style="1"/>
    <col min="12514" max="12515" width="10.7109375" style="1" customWidth="1"/>
    <col min="12516" max="12516" width="26.42578125" style="1" customWidth="1"/>
    <col min="12517" max="12518" width="16.7109375" style="1" customWidth="1"/>
    <col min="12519" max="12519" width="8.7109375" style="1" customWidth="1"/>
    <col min="12520" max="12544" width="8.42578125" style="1" customWidth="1"/>
    <col min="12545" max="12769" width="8.85546875" style="1"/>
    <col min="12770" max="12771" width="10.7109375" style="1" customWidth="1"/>
    <col min="12772" max="12772" width="26.42578125" style="1" customWidth="1"/>
    <col min="12773" max="12774" width="16.7109375" style="1" customWidth="1"/>
    <col min="12775" max="12775" width="8.7109375" style="1" customWidth="1"/>
    <col min="12776" max="12800" width="8.42578125" style="1" customWidth="1"/>
    <col min="12801" max="13025" width="8.85546875" style="1"/>
    <col min="13026" max="13027" width="10.7109375" style="1" customWidth="1"/>
    <col min="13028" max="13028" width="26.42578125" style="1" customWidth="1"/>
    <col min="13029" max="13030" width="16.7109375" style="1" customWidth="1"/>
    <col min="13031" max="13031" width="8.7109375" style="1" customWidth="1"/>
    <col min="13032" max="13056" width="8.42578125" style="1" customWidth="1"/>
    <col min="13057" max="13281" width="8.85546875" style="1"/>
    <col min="13282" max="13283" width="10.7109375" style="1" customWidth="1"/>
    <col min="13284" max="13284" width="26.42578125" style="1" customWidth="1"/>
    <col min="13285" max="13286" width="16.7109375" style="1" customWidth="1"/>
    <col min="13287" max="13287" width="8.7109375" style="1" customWidth="1"/>
    <col min="13288" max="13312" width="8.42578125" style="1" customWidth="1"/>
    <col min="13313" max="13537" width="8.85546875" style="1"/>
    <col min="13538" max="13539" width="10.7109375" style="1" customWidth="1"/>
    <col min="13540" max="13540" width="26.42578125" style="1" customWidth="1"/>
    <col min="13541" max="13542" width="16.7109375" style="1" customWidth="1"/>
    <col min="13543" max="13543" width="8.7109375" style="1" customWidth="1"/>
    <col min="13544" max="13568" width="8.42578125" style="1" customWidth="1"/>
    <col min="13569" max="13793" width="8.85546875" style="1"/>
    <col min="13794" max="13795" width="10.7109375" style="1" customWidth="1"/>
    <col min="13796" max="13796" width="26.42578125" style="1" customWidth="1"/>
    <col min="13797" max="13798" width="16.7109375" style="1" customWidth="1"/>
    <col min="13799" max="13799" width="8.7109375" style="1" customWidth="1"/>
    <col min="13800" max="13824" width="8.42578125" style="1" customWidth="1"/>
    <col min="13825" max="14049" width="8.85546875" style="1"/>
    <col min="14050" max="14051" width="10.7109375" style="1" customWidth="1"/>
    <col min="14052" max="14052" width="26.42578125" style="1" customWidth="1"/>
    <col min="14053" max="14054" width="16.7109375" style="1" customWidth="1"/>
    <col min="14055" max="14055" width="8.7109375" style="1" customWidth="1"/>
    <col min="14056" max="14080" width="8.42578125" style="1" customWidth="1"/>
    <col min="14081" max="14305" width="8.85546875" style="1"/>
    <col min="14306" max="14307" width="10.7109375" style="1" customWidth="1"/>
    <col min="14308" max="14308" width="26.42578125" style="1" customWidth="1"/>
    <col min="14309" max="14310" width="16.7109375" style="1" customWidth="1"/>
    <col min="14311" max="14311" width="8.7109375" style="1" customWidth="1"/>
    <col min="14312" max="14336" width="8.42578125" style="1" customWidth="1"/>
    <col min="14337" max="14561" width="8.85546875" style="1"/>
    <col min="14562" max="14563" width="10.7109375" style="1" customWidth="1"/>
    <col min="14564" max="14564" width="26.42578125" style="1" customWidth="1"/>
    <col min="14565" max="14566" width="16.7109375" style="1" customWidth="1"/>
    <col min="14567" max="14567" width="8.7109375" style="1" customWidth="1"/>
    <col min="14568" max="14592" width="8.42578125" style="1" customWidth="1"/>
    <col min="14593" max="14817" width="8.85546875" style="1"/>
    <col min="14818" max="14819" width="10.7109375" style="1" customWidth="1"/>
    <col min="14820" max="14820" width="26.42578125" style="1" customWidth="1"/>
    <col min="14821" max="14822" width="16.7109375" style="1" customWidth="1"/>
    <col min="14823" max="14823" width="8.7109375" style="1" customWidth="1"/>
    <col min="14824" max="14848" width="8.42578125" style="1" customWidth="1"/>
    <col min="14849" max="15073" width="8.85546875" style="1"/>
    <col min="15074" max="15075" width="10.7109375" style="1" customWidth="1"/>
    <col min="15076" max="15076" width="26.42578125" style="1" customWidth="1"/>
    <col min="15077" max="15078" width="16.7109375" style="1" customWidth="1"/>
    <col min="15079" max="15079" width="8.7109375" style="1" customWidth="1"/>
    <col min="15080" max="15104" width="8.42578125" style="1" customWidth="1"/>
    <col min="15105" max="15329" width="8.85546875" style="1"/>
    <col min="15330" max="15331" width="10.7109375" style="1" customWidth="1"/>
    <col min="15332" max="15332" width="26.42578125" style="1" customWidth="1"/>
    <col min="15333" max="15334" width="16.7109375" style="1" customWidth="1"/>
    <col min="15335" max="15335" width="8.7109375" style="1" customWidth="1"/>
    <col min="15336" max="15360" width="8.42578125" style="1" customWidth="1"/>
    <col min="15361" max="15585" width="8.85546875" style="1"/>
    <col min="15586" max="15587" width="10.7109375" style="1" customWidth="1"/>
    <col min="15588" max="15588" width="26.42578125" style="1" customWidth="1"/>
    <col min="15589" max="15590" width="16.7109375" style="1" customWidth="1"/>
    <col min="15591" max="15591" width="8.7109375" style="1" customWidth="1"/>
    <col min="15592" max="15616" width="8.42578125" style="1" customWidth="1"/>
    <col min="15617" max="15841" width="8.85546875" style="1"/>
    <col min="15842" max="15843" width="10.7109375" style="1" customWidth="1"/>
    <col min="15844" max="15844" width="26.42578125" style="1" customWidth="1"/>
    <col min="15845" max="15846" width="16.7109375" style="1" customWidth="1"/>
    <col min="15847" max="15847" width="8.7109375" style="1" customWidth="1"/>
    <col min="15848" max="15872" width="8.42578125" style="1" customWidth="1"/>
    <col min="15873" max="16097" width="8.85546875" style="1"/>
    <col min="16098" max="16099" width="10.7109375" style="1" customWidth="1"/>
    <col min="16100" max="16100" width="26.42578125" style="1" customWidth="1"/>
    <col min="16101" max="16102" width="16.7109375" style="1" customWidth="1"/>
    <col min="16103" max="16103" width="8.7109375" style="1" customWidth="1"/>
    <col min="16104" max="16128" width="8.42578125" style="1" customWidth="1"/>
    <col min="16129" max="16365" width="8.85546875" style="1"/>
    <col min="16366" max="16383" width="9.140625" style="1" customWidth="1"/>
    <col min="16384" max="16384" width="9.140625" style="1"/>
  </cols>
  <sheetData>
    <row r="1" spans="2:31" x14ac:dyDescent="0.2">
      <c r="F1" s="2" t="s">
        <v>0</v>
      </c>
      <c r="G1" s="3"/>
      <c r="H1" s="70">
        <v>90000</v>
      </c>
      <c r="I1" s="70">
        <v>90000</v>
      </c>
      <c r="J1" s="70">
        <v>98000</v>
      </c>
      <c r="K1" s="70">
        <v>20610</v>
      </c>
      <c r="L1" s="70">
        <v>20910</v>
      </c>
      <c r="M1" s="70">
        <v>50100</v>
      </c>
      <c r="N1" s="70">
        <v>50120</v>
      </c>
      <c r="O1" s="70">
        <v>50120</v>
      </c>
      <c r="P1" s="70">
        <v>50120</v>
      </c>
      <c r="Q1" s="70">
        <v>50120</v>
      </c>
      <c r="R1" s="70">
        <v>60020</v>
      </c>
      <c r="S1" s="70"/>
      <c r="T1" s="70"/>
      <c r="U1" s="70"/>
      <c r="V1" s="70"/>
      <c r="W1" s="70"/>
      <c r="X1" s="70"/>
      <c r="Y1" s="70"/>
      <c r="Z1" s="70"/>
      <c r="AA1" s="70"/>
      <c r="AB1" s="70"/>
      <c r="AC1" s="70"/>
      <c r="AD1" s="70"/>
      <c r="AE1" s="70"/>
    </row>
    <row r="2" spans="2:31" ht="15" x14ac:dyDescent="0.25">
      <c r="K2" s="4"/>
      <c r="L2" s="4"/>
      <c r="M2" s="4"/>
      <c r="N2" s="4"/>
      <c r="O2" s="4"/>
      <c r="P2" s="126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spans="2:31" ht="15" x14ac:dyDescent="0.25">
      <c r="K3" s="4"/>
      <c r="L3" s="4"/>
      <c r="M3" s="4"/>
      <c r="N3" s="4"/>
      <c r="O3" s="4"/>
      <c r="P3" s="126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spans="2:31" ht="12.75" customHeight="1" x14ac:dyDescent="0.2">
      <c r="B4" s="342"/>
      <c r="C4" s="337"/>
      <c r="D4" s="342"/>
      <c r="E4" s="5"/>
      <c r="F4" s="6"/>
      <c r="G4" s="337"/>
      <c r="H4" s="7">
        <v>645</v>
      </c>
      <c r="I4" s="7">
        <v>645</v>
      </c>
      <c r="J4" s="8">
        <v>645</v>
      </c>
      <c r="K4" s="7">
        <v>647</v>
      </c>
      <c r="L4" s="7">
        <v>647</v>
      </c>
      <c r="M4" s="7">
        <v>647</v>
      </c>
      <c r="N4" s="7">
        <v>647</v>
      </c>
      <c r="O4" s="7">
        <v>647</v>
      </c>
      <c r="P4" s="7">
        <v>647</v>
      </c>
      <c r="Q4" s="7">
        <v>647</v>
      </c>
      <c r="R4" s="7">
        <v>647</v>
      </c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2:31" ht="12.75" customHeight="1" x14ac:dyDescent="0.2">
      <c r="B5" s="319"/>
      <c r="C5" s="338"/>
      <c r="D5" s="332"/>
      <c r="E5" s="339" t="s">
        <v>1</v>
      </c>
      <c r="F5" s="340"/>
      <c r="G5" s="338"/>
      <c r="H5" s="327" t="s">
        <v>280</v>
      </c>
      <c r="I5" s="327" t="s">
        <v>281</v>
      </c>
      <c r="J5" s="324" t="s">
        <v>282</v>
      </c>
      <c r="K5" s="324" t="s">
        <v>277</v>
      </c>
      <c r="L5" s="324" t="s">
        <v>278</v>
      </c>
      <c r="M5" s="324" t="s">
        <v>308</v>
      </c>
      <c r="N5" s="324" t="s">
        <v>279</v>
      </c>
      <c r="O5" s="324" t="s">
        <v>283</v>
      </c>
      <c r="P5" s="327" t="s">
        <v>276</v>
      </c>
      <c r="Q5" s="324" t="s">
        <v>275</v>
      </c>
      <c r="R5" s="324" t="s">
        <v>263</v>
      </c>
      <c r="S5" s="324"/>
      <c r="T5" s="324"/>
      <c r="U5" s="324"/>
      <c r="V5" s="324"/>
      <c r="W5" s="324"/>
      <c r="X5" s="324"/>
      <c r="Y5" s="324"/>
      <c r="Z5" s="324"/>
      <c r="AA5" s="324"/>
      <c r="AB5" s="324"/>
      <c r="AC5" s="324"/>
      <c r="AD5" s="324"/>
      <c r="AE5" s="324"/>
    </row>
    <row r="6" spans="2:31" ht="12.75" customHeight="1" x14ac:dyDescent="0.2">
      <c r="B6" s="319"/>
      <c r="C6" s="338"/>
      <c r="D6" s="332"/>
      <c r="E6" s="339"/>
      <c r="F6" s="340"/>
      <c r="G6" s="338"/>
      <c r="H6" s="328"/>
      <c r="I6" s="328"/>
      <c r="J6" s="325"/>
      <c r="K6" s="325"/>
      <c r="L6" s="325"/>
      <c r="M6" s="325"/>
      <c r="N6" s="325"/>
      <c r="O6" s="325"/>
      <c r="P6" s="365"/>
      <c r="Q6" s="325"/>
      <c r="R6" s="325"/>
      <c r="S6" s="325"/>
      <c r="T6" s="325"/>
      <c r="U6" s="325"/>
      <c r="V6" s="325"/>
      <c r="W6" s="325"/>
      <c r="X6" s="325"/>
      <c r="Y6" s="325"/>
      <c r="Z6" s="325"/>
      <c r="AA6" s="325"/>
      <c r="AB6" s="325"/>
      <c r="AC6" s="325"/>
      <c r="AD6" s="325"/>
      <c r="AE6" s="325"/>
    </row>
    <row r="7" spans="2:31" ht="12.75" customHeight="1" x14ac:dyDescent="0.2">
      <c r="B7" s="319"/>
      <c r="C7" s="338"/>
      <c r="D7" s="332"/>
      <c r="E7" s="339"/>
      <c r="F7" s="340"/>
      <c r="G7" s="338"/>
      <c r="H7" s="328"/>
      <c r="I7" s="328"/>
      <c r="J7" s="325"/>
      <c r="K7" s="325"/>
      <c r="L7" s="325"/>
      <c r="M7" s="325"/>
      <c r="N7" s="325"/>
      <c r="O7" s="325"/>
      <c r="P7" s="365"/>
      <c r="Q7" s="325"/>
      <c r="R7" s="325"/>
      <c r="S7" s="325"/>
      <c r="T7" s="325"/>
      <c r="U7" s="325"/>
      <c r="V7" s="325"/>
      <c r="W7" s="325"/>
      <c r="X7" s="325"/>
      <c r="Y7" s="325"/>
      <c r="Z7" s="325"/>
      <c r="AA7" s="325"/>
      <c r="AB7" s="325"/>
      <c r="AC7" s="325"/>
      <c r="AD7" s="325"/>
      <c r="AE7" s="325"/>
    </row>
    <row r="8" spans="2:31" ht="12.75" customHeight="1" x14ac:dyDescent="0.2">
      <c r="B8" s="319"/>
      <c r="C8" s="338"/>
      <c r="D8" s="332"/>
      <c r="E8" s="339"/>
      <c r="F8" s="340"/>
      <c r="G8" s="338"/>
      <c r="H8" s="328"/>
      <c r="I8" s="328"/>
      <c r="J8" s="325"/>
      <c r="K8" s="325"/>
      <c r="L8" s="325"/>
      <c r="M8" s="325"/>
      <c r="N8" s="325"/>
      <c r="O8" s="325"/>
      <c r="P8" s="36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</row>
    <row r="9" spans="2:31" ht="12.75" customHeight="1" x14ac:dyDescent="0.2">
      <c r="B9" s="129" t="s">
        <v>2</v>
      </c>
      <c r="C9" s="138" t="s">
        <v>3</v>
      </c>
      <c r="D9" s="319" t="s">
        <v>4</v>
      </c>
      <c r="E9" s="339"/>
      <c r="F9" s="340"/>
      <c r="G9" s="319" t="s">
        <v>5</v>
      </c>
      <c r="H9" s="328"/>
      <c r="I9" s="328"/>
      <c r="J9" s="325"/>
      <c r="K9" s="325"/>
      <c r="L9" s="325"/>
      <c r="M9" s="325"/>
      <c r="N9" s="325"/>
      <c r="O9" s="325"/>
      <c r="P9" s="365"/>
      <c r="Q9" s="325"/>
      <c r="R9" s="325"/>
      <c r="S9" s="325"/>
      <c r="T9" s="325"/>
      <c r="U9" s="325"/>
      <c r="V9" s="325"/>
      <c r="W9" s="325"/>
      <c r="X9" s="325"/>
      <c r="Y9" s="325"/>
      <c r="Z9" s="325"/>
      <c r="AA9" s="325"/>
      <c r="AB9" s="325"/>
      <c r="AC9" s="325"/>
      <c r="AD9" s="325"/>
      <c r="AE9" s="325"/>
    </row>
    <row r="10" spans="2:31" ht="12.75" customHeight="1" x14ac:dyDescent="0.2">
      <c r="B10" s="129" t="s">
        <v>6</v>
      </c>
      <c r="C10" s="138" t="s">
        <v>6</v>
      </c>
      <c r="D10" s="319"/>
      <c r="E10" s="339"/>
      <c r="F10" s="340"/>
      <c r="G10" s="319"/>
      <c r="H10" s="328"/>
      <c r="I10" s="328"/>
      <c r="J10" s="325"/>
      <c r="K10" s="325"/>
      <c r="L10" s="325"/>
      <c r="M10" s="325"/>
      <c r="N10" s="325"/>
      <c r="O10" s="325"/>
      <c r="P10" s="365"/>
      <c r="Q10" s="325"/>
      <c r="R10" s="325"/>
      <c r="S10" s="325"/>
      <c r="T10" s="325"/>
      <c r="U10" s="325"/>
      <c r="V10" s="325"/>
      <c r="W10" s="325"/>
      <c r="X10" s="325"/>
      <c r="Y10" s="325"/>
      <c r="Z10" s="325"/>
      <c r="AA10" s="325"/>
      <c r="AB10" s="325"/>
      <c r="AC10" s="325"/>
      <c r="AD10" s="325"/>
      <c r="AE10" s="325"/>
    </row>
    <row r="11" spans="2:31" ht="12.75" customHeight="1" x14ac:dyDescent="0.2">
      <c r="B11" s="319"/>
      <c r="C11" s="338"/>
      <c r="D11" s="129"/>
      <c r="E11" s="339"/>
      <c r="F11" s="340"/>
      <c r="G11" s="338"/>
      <c r="H11" s="328"/>
      <c r="I11" s="328"/>
      <c r="J11" s="325"/>
      <c r="K11" s="325"/>
      <c r="L11" s="325"/>
      <c r="M11" s="325"/>
      <c r="N11" s="325"/>
      <c r="O11" s="325"/>
      <c r="P11" s="365"/>
      <c r="Q11" s="325"/>
      <c r="R11" s="325"/>
      <c r="S11" s="325"/>
      <c r="T11" s="325"/>
      <c r="U11" s="325"/>
      <c r="V11" s="325"/>
      <c r="W11" s="325"/>
      <c r="X11" s="325"/>
      <c r="Y11" s="325"/>
      <c r="Z11" s="325"/>
      <c r="AA11" s="325"/>
      <c r="AB11" s="325"/>
      <c r="AC11" s="325"/>
      <c r="AD11" s="325"/>
      <c r="AE11" s="325"/>
    </row>
    <row r="12" spans="2:31" ht="12.75" customHeight="1" x14ac:dyDescent="0.2">
      <c r="B12" s="319"/>
      <c r="C12" s="338"/>
      <c r="D12" s="129"/>
      <c r="E12" s="339"/>
      <c r="F12" s="340"/>
      <c r="G12" s="338"/>
      <c r="H12" s="328"/>
      <c r="I12" s="328"/>
      <c r="J12" s="325"/>
      <c r="K12" s="325"/>
      <c r="L12" s="325"/>
      <c r="M12" s="325"/>
      <c r="N12" s="325"/>
      <c r="O12" s="325"/>
      <c r="P12" s="365"/>
      <c r="Q12" s="325"/>
      <c r="R12" s="325"/>
      <c r="S12" s="325"/>
      <c r="T12" s="325"/>
      <c r="U12" s="325"/>
      <c r="V12" s="325"/>
      <c r="W12" s="325"/>
      <c r="X12" s="325"/>
      <c r="Y12" s="325"/>
      <c r="Z12" s="325"/>
      <c r="AA12" s="325"/>
      <c r="AB12" s="325"/>
      <c r="AC12" s="325"/>
      <c r="AD12" s="325"/>
      <c r="AE12" s="325"/>
    </row>
    <row r="13" spans="2:31" ht="12.75" customHeight="1" x14ac:dyDescent="0.2">
      <c r="B13" s="319"/>
      <c r="C13" s="338"/>
      <c r="D13" s="129"/>
      <c r="E13" s="339"/>
      <c r="F13" s="340"/>
      <c r="G13" s="338"/>
      <c r="H13" s="328"/>
      <c r="I13" s="328"/>
      <c r="J13" s="325"/>
      <c r="K13" s="325"/>
      <c r="L13" s="325"/>
      <c r="M13" s="325"/>
      <c r="N13" s="325"/>
      <c r="O13" s="325"/>
      <c r="P13" s="365"/>
      <c r="Q13" s="325"/>
      <c r="R13" s="325"/>
      <c r="S13" s="325"/>
      <c r="T13" s="325"/>
      <c r="U13" s="325"/>
      <c r="V13" s="325"/>
      <c r="W13" s="325"/>
      <c r="X13" s="325"/>
      <c r="Y13" s="325"/>
      <c r="Z13" s="325"/>
      <c r="AA13" s="325"/>
      <c r="AB13" s="325"/>
      <c r="AC13" s="325"/>
      <c r="AD13" s="325"/>
      <c r="AE13" s="325"/>
    </row>
    <row r="14" spans="2:31" ht="12.75" customHeight="1" thickBot="1" x14ac:dyDescent="0.25">
      <c r="B14" s="319"/>
      <c r="C14" s="338"/>
      <c r="D14" s="129"/>
      <c r="E14" s="339"/>
      <c r="F14" s="340"/>
      <c r="G14" s="338"/>
      <c r="H14" s="329"/>
      <c r="I14" s="329"/>
      <c r="J14" s="326"/>
      <c r="K14" s="326"/>
      <c r="L14" s="326"/>
      <c r="M14" s="326"/>
      <c r="N14" s="326"/>
      <c r="O14" s="326"/>
      <c r="P14" s="366"/>
      <c r="Q14" s="326"/>
      <c r="R14" s="326"/>
      <c r="S14" s="326"/>
      <c r="T14" s="326"/>
      <c r="U14" s="326"/>
      <c r="V14" s="326"/>
      <c r="W14" s="326"/>
      <c r="X14" s="326"/>
      <c r="Y14" s="326"/>
      <c r="Z14" s="326"/>
      <c r="AA14" s="326"/>
      <c r="AB14" s="326"/>
      <c r="AC14" s="326"/>
      <c r="AD14" s="326"/>
      <c r="AE14" s="326"/>
    </row>
    <row r="15" spans="2:31" ht="12.75" customHeight="1" thickBot="1" x14ac:dyDescent="0.25">
      <c r="B15" s="320"/>
      <c r="C15" s="341"/>
      <c r="D15" s="128" t="s">
        <v>7</v>
      </c>
      <c r="E15" s="9" t="s">
        <v>8</v>
      </c>
      <c r="F15" s="9" t="s">
        <v>9</v>
      </c>
      <c r="G15" s="341"/>
      <c r="H15" s="12" t="s">
        <v>23</v>
      </c>
      <c r="I15" s="12" t="s">
        <v>23</v>
      </c>
      <c r="J15" s="12" t="s">
        <v>23</v>
      </c>
      <c r="K15" s="10" t="s">
        <v>26</v>
      </c>
      <c r="L15" s="10" t="s">
        <v>26</v>
      </c>
      <c r="M15" s="10" t="s">
        <v>26</v>
      </c>
      <c r="N15" s="10" t="s">
        <v>23</v>
      </c>
      <c r="O15" s="12" t="s">
        <v>23</v>
      </c>
      <c r="P15" s="11" t="s">
        <v>23</v>
      </c>
      <c r="Q15" s="10" t="s">
        <v>23</v>
      </c>
      <c r="R15" s="10" t="s">
        <v>24</v>
      </c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</row>
    <row r="16" spans="2:31" ht="12.75" customHeight="1" x14ac:dyDescent="0.2">
      <c r="B16" s="13"/>
      <c r="C16" s="14"/>
      <c r="D16" s="15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</row>
    <row r="17" spans="2:31" ht="12.75" customHeight="1" x14ac:dyDescent="0.2">
      <c r="B17" s="92">
        <f>'[1]CADD Sheets'!$A$2341</f>
        <v>426</v>
      </c>
      <c r="C17" s="93" t="s">
        <v>188</v>
      </c>
      <c r="D17" s="8" t="s">
        <v>149</v>
      </c>
      <c r="E17" s="94">
        <v>2472</v>
      </c>
      <c r="F17" s="94">
        <v>2600</v>
      </c>
      <c r="G17" s="92" t="s">
        <v>30</v>
      </c>
      <c r="H17" s="92"/>
      <c r="I17" s="92">
        <f>F17-E17</f>
        <v>128</v>
      </c>
      <c r="J17" s="92"/>
      <c r="K17" s="92"/>
      <c r="L17" s="92"/>
      <c r="M17" s="43"/>
      <c r="N17" s="92"/>
      <c r="O17" s="92"/>
      <c r="P17" s="92"/>
      <c r="Q17" s="92"/>
      <c r="R17" s="43"/>
      <c r="S17" s="92"/>
      <c r="T17" s="92"/>
      <c r="U17" s="92"/>
      <c r="V17" s="92"/>
      <c r="W17" s="92"/>
      <c r="X17" s="92"/>
      <c r="Y17" s="92"/>
      <c r="Z17" s="92"/>
      <c r="AA17" s="92"/>
      <c r="AB17" s="92"/>
      <c r="AC17" s="92"/>
      <c r="AD17" s="92"/>
      <c r="AE17" s="92"/>
    </row>
    <row r="18" spans="2:31" ht="12.75" customHeight="1" x14ac:dyDescent="0.2">
      <c r="B18" s="92">
        <f>'[1]CADD Sheets'!$A$2341</f>
        <v>426</v>
      </c>
      <c r="C18" s="93" t="s">
        <v>190</v>
      </c>
      <c r="D18" s="8" t="s">
        <v>149</v>
      </c>
      <c r="E18" s="94">
        <v>2348</v>
      </c>
      <c r="F18" s="94">
        <v>2443</v>
      </c>
      <c r="G18" s="92" t="s">
        <v>27</v>
      </c>
      <c r="H18" s="92"/>
      <c r="I18" s="92"/>
      <c r="J18" s="92"/>
      <c r="K18" s="92"/>
      <c r="L18" s="92"/>
      <c r="M18" s="92"/>
      <c r="N18" s="92">
        <f>F18-E18</f>
        <v>95</v>
      </c>
      <c r="O18" s="92"/>
      <c r="P18" s="92"/>
      <c r="Q18" s="92"/>
      <c r="R18" s="92"/>
      <c r="S18" s="43"/>
      <c r="T18" s="92"/>
      <c r="U18" s="92"/>
      <c r="V18" s="92"/>
      <c r="W18" s="92"/>
      <c r="X18" s="43"/>
      <c r="Y18" s="43"/>
      <c r="Z18" s="43"/>
      <c r="AA18" s="43"/>
      <c r="AB18" s="43"/>
      <c r="AC18" s="43"/>
      <c r="AD18" s="43"/>
      <c r="AE18" s="43"/>
    </row>
    <row r="19" spans="2:31" ht="12.75" customHeight="1" x14ac:dyDescent="0.2">
      <c r="B19" s="92">
        <f>'[1]CADD Sheets'!$A$2341</f>
        <v>426</v>
      </c>
      <c r="C19" s="93" t="s">
        <v>190</v>
      </c>
      <c r="D19" s="8" t="s">
        <v>149</v>
      </c>
      <c r="E19" s="94">
        <v>2348</v>
      </c>
      <c r="F19" s="94">
        <v>2443</v>
      </c>
      <c r="G19" s="92" t="s">
        <v>27</v>
      </c>
      <c r="H19" s="92"/>
      <c r="I19" s="92"/>
      <c r="J19" s="92"/>
      <c r="K19" s="92"/>
      <c r="L19" s="92"/>
      <c r="M19" s="92"/>
      <c r="N19" s="92">
        <f>F19-E19</f>
        <v>95</v>
      </c>
      <c r="O19" s="92"/>
      <c r="P19" s="92"/>
      <c r="Q19" s="92"/>
      <c r="R19" s="92"/>
      <c r="S19" s="43"/>
      <c r="T19" s="92"/>
      <c r="U19" s="92"/>
      <c r="V19" s="92"/>
      <c r="W19" s="92"/>
      <c r="X19" s="43"/>
      <c r="Y19" s="43"/>
      <c r="Z19" s="43"/>
      <c r="AA19" s="43"/>
      <c r="AB19" s="43"/>
      <c r="AC19" s="43"/>
      <c r="AD19" s="43"/>
      <c r="AE19" s="43"/>
    </row>
    <row r="20" spans="2:31" ht="12.75" customHeight="1" x14ac:dyDescent="0.2">
      <c r="B20" s="92"/>
      <c r="C20" s="41"/>
      <c r="D20" s="95"/>
      <c r="E20" s="94"/>
      <c r="F20" s="94"/>
      <c r="G20" s="40"/>
      <c r="H20" s="92"/>
      <c r="I20" s="92"/>
      <c r="J20" s="40"/>
      <c r="K20" s="40"/>
      <c r="L20" s="40"/>
      <c r="M20" s="40"/>
      <c r="N20" s="92"/>
      <c r="O20" s="40"/>
      <c r="P20" s="40"/>
      <c r="Q20" s="40"/>
      <c r="R20" s="40"/>
      <c r="S20" s="92"/>
      <c r="T20" s="92"/>
      <c r="U20" s="92"/>
      <c r="V20" s="92"/>
      <c r="W20" s="92"/>
      <c r="X20" s="92"/>
      <c r="Y20" s="92"/>
      <c r="Z20" s="92"/>
      <c r="AA20" s="92"/>
      <c r="AB20" s="92"/>
      <c r="AC20" s="92"/>
      <c r="AD20" s="92"/>
      <c r="AE20" s="92"/>
    </row>
    <row r="21" spans="2:31" ht="12.75" customHeight="1" x14ac:dyDescent="0.2">
      <c r="B21" s="92">
        <f>'[1]CADD Sheets'!$A$2342</f>
        <v>427</v>
      </c>
      <c r="C21" s="41" t="s">
        <v>203</v>
      </c>
      <c r="D21" s="8" t="s">
        <v>149</v>
      </c>
      <c r="E21" s="94">
        <v>3090</v>
      </c>
      <c r="F21" s="94"/>
      <c r="G21" s="40" t="s">
        <v>30</v>
      </c>
      <c r="H21" s="92"/>
      <c r="I21" s="92"/>
      <c r="J21" s="40"/>
      <c r="K21" s="40"/>
      <c r="L21" s="40"/>
      <c r="M21" s="40">
        <v>1</v>
      </c>
      <c r="N21" s="92"/>
      <c r="O21" s="40"/>
      <c r="P21" s="40"/>
      <c r="Q21" s="40"/>
      <c r="R21" s="40"/>
      <c r="S21" s="92"/>
      <c r="T21" s="92"/>
      <c r="U21" s="92"/>
      <c r="V21" s="92"/>
      <c r="W21" s="92"/>
      <c r="X21" s="92"/>
      <c r="Y21" s="92"/>
      <c r="Z21" s="92"/>
      <c r="AA21" s="92"/>
      <c r="AB21" s="92"/>
      <c r="AC21" s="92"/>
      <c r="AD21" s="92"/>
      <c r="AE21" s="92"/>
    </row>
    <row r="22" spans="2:31" ht="12.75" customHeight="1" x14ac:dyDescent="0.2">
      <c r="B22" s="92">
        <f>'[1]CADD Sheets'!$A$2342</f>
        <v>427</v>
      </c>
      <c r="C22" s="41" t="s">
        <v>204</v>
      </c>
      <c r="D22" s="8" t="s">
        <v>149</v>
      </c>
      <c r="E22" s="94">
        <v>3017</v>
      </c>
      <c r="F22" s="94">
        <v>3090</v>
      </c>
      <c r="G22" s="40" t="s">
        <v>31</v>
      </c>
      <c r="H22" s="92"/>
      <c r="I22" s="92"/>
      <c r="J22" s="40"/>
      <c r="K22" s="40"/>
      <c r="L22" s="40"/>
      <c r="M22" s="40"/>
      <c r="N22" s="92"/>
      <c r="O22" s="40"/>
      <c r="P22" s="40"/>
      <c r="Q22" s="40"/>
      <c r="R22" s="40">
        <v>618</v>
      </c>
      <c r="S22" s="92"/>
      <c r="T22" s="92"/>
      <c r="U22" s="92"/>
      <c r="V22" s="92"/>
      <c r="W22" s="92"/>
      <c r="X22" s="92"/>
      <c r="Y22" s="92"/>
      <c r="Z22" s="92"/>
      <c r="AA22" s="92"/>
      <c r="AB22" s="92"/>
      <c r="AC22" s="92"/>
      <c r="AD22" s="92"/>
      <c r="AE22" s="92"/>
    </row>
    <row r="23" spans="2:31" ht="12.75" customHeight="1" x14ac:dyDescent="0.2">
      <c r="B23" s="92">
        <f>'[1]CADD Sheets'!$A$2342</f>
        <v>427</v>
      </c>
      <c r="C23" s="93" t="s">
        <v>190</v>
      </c>
      <c r="D23" s="8" t="s">
        <v>149</v>
      </c>
      <c r="E23" s="94">
        <v>3131</v>
      </c>
      <c r="F23" s="94">
        <v>3190</v>
      </c>
      <c r="G23" s="92" t="s">
        <v>27</v>
      </c>
      <c r="H23" s="92"/>
      <c r="I23" s="92"/>
      <c r="J23" s="92"/>
      <c r="K23" s="92"/>
      <c r="L23" s="92"/>
      <c r="M23" s="92"/>
      <c r="N23" s="92">
        <f>F23-E23</f>
        <v>59</v>
      </c>
      <c r="O23" s="92"/>
      <c r="P23" s="92"/>
      <c r="Q23" s="40"/>
      <c r="R23" s="92"/>
      <c r="S23" s="43"/>
      <c r="T23" s="92"/>
      <c r="U23" s="92"/>
      <c r="V23" s="92"/>
      <c r="W23" s="92"/>
      <c r="X23" s="43"/>
      <c r="Y23" s="43"/>
      <c r="Z23" s="43"/>
      <c r="AA23" s="43"/>
      <c r="AB23" s="43"/>
      <c r="AC23" s="43"/>
      <c r="AD23" s="43"/>
      <c r="AE23" s="43"/>
    </row>
    <row r="24" spans="2:31" ht="12.75" customHeight="1" x14ac:dyDescent="0.2">
      <c r="B24" s="92">
        <f>'[1]CADD Sheets'!$A$2342</f>
        <v>427</v>
      </c>
      <c r="C24" s="93" t="s">
        <v>190</v>
      </c>
      <c r="D24" s="8" t="s">
        <v>149</v>
      </c>
      <c r="E24" s="94">
        <v>3131</v>
      </c>
      <c r="F24" s="94">
        <v>3190</v>
      </c>
      <c r="G24" s="92" t="s">
        <v>27</v>
      </c>
      <c r="H24" s="92"/>
      <c r="I24" s="92"/>
      <c r="J24" s="92"/>
      <c r="K24" s="92"/>
      <c r="L24" s="92"/>
      <c r="M24" s="92"/>
      <c r="N24" s="92">
        <f>F24-E24</f>
        <v>59</v>
      </c>
      <c r="O24" s="92"/>
      <c r="P24" s="92"/>
      <c r="Q24" s="40"/>
      <c r="R24" s="92"/>
      <c r="S24" s="43"/>
      <c r="T24" s="92"/>
      <c r="U24" s="92"/>
      <c r="V24" s="92"/>
      <c r="W24" s="92"/>
      <c r="X24" s="43"/>
      <c r="Y24" s="43"/>
      <c r="Z24" s="43"/>
      <c r="AA24" s="43"/>
      <c r="AB24" s="43"/>
      <c r="AC24" s="43"/>
      <c r="AD24" s="43"/>
      <c r="AE24" s="43"/>
    </row>
    <row r="25" spans="2:31" ht="12.75" customHeight="1" x14ac:dyDescent="0.2">
      <c r="B25" s="92">
        <f>'[1]CADD Sheets'!$A$2342</f>
        <v>427</v>
      </c>
      <c r="C25" s="93" t="s">
        <v>187</v>
      </c>
      <c r="D25" s="8" t="s">
        <v>293</v>
      </c>
      <c r="E25" s="94">
        <v>115275</v>
      </c>
      <c r="F25" s="94">
        <v>115284</v>
      </c>
      <c r="G25" s="92" t="s">
        <v>27</v>
      </c>
      <c r="H25" s="92">
        <f>F25-E25</f>
        <v>9</v>
      </c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</row>
    <row r="26" spans="2:31" ht="12.75" customHeight="1" x14ac:dyDescent="0.2">
      <c r="B26" s="92">
        <f>'[1]CADD Sheets'!$A$2342</f>
        <v>427</v>
      </c>
      <c r="C26" s="93" t="s">
        <v>187</v>
      </c>
      <c r="D26" s="8" t="s">
        <v>293</v>
      </c>
      <c r="E26" s="94">
        <v>115275</v>
      </c>
      <c r="F26" s="94">
        <v>115284</v>
      </c>
      <c r="G26" s="92" t="s">
        <v>27</v>
      </c>
      <c r="H26" s="92">
        <f>F26-E26</f>
        <v>9</v>
      </c>
      <c r="I26" s="92"/>
      <c r="J26" s="92"/>
      <c r="K26" s="92"/>
      <c r="L26" s="92"/>
      <c r="M26" s="92"/>
      <c r="N26" s="92"/>
      <c r="O26" s="92"/>
      <c r="P26" s="92"/>
      <c r="Q26" s="92"/>
      <c r="R26" s="92"/>
      <c r="S26" s="92"/>
      <c r="T26" s="92"/>
      <c r="U26" s="92"/>
      <c r="V26" s="92"/>
      <c r="W26" s="92"/>
      <c r="X26" s="92"/>
      <c r="Y26" s="92"/>
      <c r="Z26" s="92"/>
      <c r="AA26" s="92"/>
      <c r="AB26" s="92"/>
      <c r="AC26" s="92"/>
      <c r="AD26" s="92"/>
      <c r="AE26" s="92"/>
    </row>
    <row r="27" spans="2:31" ht="12.75" customHeight="1" x14ac:dyDescent="0.2">
      <c r="B27" s="92">
        <f>'[1]CADD Sheets'!$A$2342</f>
        <v>427</v>
      </c>
      <c r="C27" s="93" t="s">
        <v>189</v>
      </c>
      <c r="D27" s="8" t="s">
        <v>293</v>
      </c>
      <c r="E27" s="94">
        <v>115275</v>
      </c>
      <c r="F27" s="94">
        <v>115284</v>
      </c>
      <c r="G27" s="92" t="s">
        <v>30</v>
      </c>
      <c r="H27" s="92"/>
      <c r="I27" s="92"/>
      <c r="J27" s="92">
        <f>F27-E27</f>
        <v>9</v>
      </c>
      <c r="K27" s="92"/>
      <c r="L27" s="92"/>
      <c r="M27" s="92"/>
      <c r="N27" s="92"/>
      <c r="O27" s="92"/>
      <c r="P27" s="92"/>
      <c r="Q27" s="92"/>
      <c r="R27" s="92"/>
      <c r="S27" s="92"/>
      <c r="T27" s="92"/>
      <c r="U27" s="92"/>
      <c r="V27" s="92"/>
      <c r="W27" s="92"/>
      <c r="X27" s="92"/>
      <c r="Y27" s="92"/>
      <c r="Z27" s="92"/>
      <c r="AA27" s="92"/>
      <c r="AB27" s="92"/>
      <c r="AC27" s="92"/>
      <c r="AD27" s="92"/>
      <c r="AE27" s="92"/>
    </row>
    <row r="28" spans="2:31" ht="12.75" customHeight="1" x14ac:dyDescent="0.2">
      <c r="B28" s="92">
        <f>'[1]CADD Sheets'!$A$2342</f>
        <v>427</v>
      </c>
      <c r="C28" s="93" t="s">
        <v>202</v>
      </c>
      <c r="D28" s="8" t="s">
        <v>293</v>
      </c>
      <c r="E28" s="94">
        <v>115304</v>
      </c>
      <c r="F28" s="94"/>
      <c r="G28" s="92" t="s">
        <v>31</v>
      </c>
      <c r="H28" s="92"/>
      <c r="I28" s="92"/>
      <c r="J28" s="92"/>
      <c r="K28" s="92"/>
      <c r="L28" s="92"/>
      <c r="M28" s="43"/>
      <c r="N28" s="92"/>
      <c r="O28" s="92"/>
      <c r="P28" s="92">
        <v>88</v>
      </c>
      <c r="Q28" s="92"/>
      <c r="R28" s="43"/>
      <c r="S28" s="92"/>
      <c r="T28" s="92"/>
      <c r="U28" s="92"/>
      <c r="V28" s="92"/>
      <c r="W28" s="92"/>
      <c r="X28" s="92"/>
      <c r="Y28" s="92"/>
      <c r="Z28" s="92"/>
      <c r="AA28" s="92"/>
      <c r="AB28" s="92"/>
      <c r="AC28" s="92"/>
      <c r="AD28" s="92"/>
      <c r="AE28" s="92"/>
    </row>
    <row r="29" spans="2:31" ht="12.75" customHeight="1" x14ac:dyDescent="0.2">
      <c r="B29" s="92">
        <f>'[1]CADD Sheets'!$A$2342</f>
        <v>427</v>
      </c>
      <c r="C29" s="93" t="s">
        <v>203</v>
      </c>
      <c r="D29" s="8" t="s">
        <v>293</v>
      </c>
      <c r="E29" s="94">
        <v>115340</v>
      </c>
      <c r="F29" s="94"/>
      <c r="G29" s="92" t="s">
        <v>27</v>
      </c>
      <c r="H29" s="92"/>
      <c r="I29" s="92"/>
      <c r="J29" s="92"/>
      <c r="K29" s="92"/>
      <c r="L29" s="92"/>
      <c r="M29" s="92">
        <v>1</v>
      </c>
      <c r="N29" s="92"/>
      <c r="O29" s="92"/>
      <c r="P29" s="92"/>
      <c r="Q29" s="92"/>
      <c r="R29" s="92"/>
      <c r="S29" s="92"/>
      <c r="T29" s="92"/>
      <c r="U29" s="92"/>
      <c r="V29" s="92"/>
      <c r="W29" s="92"/>
      <c r="X29" s="92"/>
      <c r="Y29" s="92"/>
      <c r="Z29" s="92"/>
      <c r="AA29" s="92"/>
      <c r="AB29" s="92"/>
      <c r="AC29" s="92"/>
      <c r="AD29" s="92"/>
      <c r="AE29" s="92"/>
    </row>
    <row r="30" spans="2:31" ht="12.75" customHeight="1" x14ac:dyDescent="0.2">
      <c r="B30" s="92">
        <f>'[1]CADD Sheets'!$A$2342</f>
        <v>427</v>
      </c>
      <c r="C30" s="93" t="s">
        <v>190</v>
      </c>
      <c r="D30" s="8" t="s">
        <v>293</v>
      </c>
      <c r="E30" s="94">
        <v>115304</v>
      </c>
      <c r="F30" s="94">
        <v>115369</v>
      </c>
      <c r="G30" s="92" t="s">
        <v>27</v>
      </c>
      <c r="H30" s="92"/>
      <c r="I30" s="92"/>
      <c r="J30" s="92"/>
      <c r="K30" s="92"/>
      <c r="L30" s="92"/>
      <c r="M30" s="92"/>
      <c r="N30" s="92">
        <f>F30-E30</f>
        <v>65</v>
      </c>
      <c r="O30" s="92"/>
      <c r="P30" s="92"/>
      <c r="Q30" s="92"/>
      <c r="R30" s="92"/>
      <c r="S30" s="92"/>
      <c r="T30" s="92"/>
      <c r="U30" s="92"/>
      <c r="V30" s="92"/>
      <c r="W30" s="92"/>
      <c r="X30" s="92"/>
      <c r="Y30" s="92"/>
      <c r="Z30" s="92"/>
      <c r="AA30" s="92"/>
      <c r="AB30" s="92"/>
      <c r="AC30" s="92"/>
      <c r="AD30" s="92"/>
      <c r="AE30" s="92"/>
    </row>
    <row r="31" spans="2:31" ht="12.75" customHeight="1" x14ac:dyDescent="0.2">
      <c r="B31" s="92">
        <f>'[1]CADD Sheets'!$A$2342</f>
        <v>427</v>
      </c>
      <c r="C31" s="92" t="s">
        <v>190</v>
      </c>
      <c r="D31" s="8" t="s">
        <v>293</v>
      </c>
      <c r="E31" s="94">
        <v>115304</v>
      </c>
      <c r="F31" s="94">
        <v>115369</v>
      </c>
      <c r="G31" s="92" t="s">
        <v>27</v>
      </c>
      <c r="H31" s="92"/>
      <c r="I31" s="92"/>
      <c r="J31" s="92"/>
      <c r="K31" s="92"/>
      <c r="L31" s="92"/>
      <c r="M31" s="92"/>
      <c r="N31" s="92">
        <f>F31-E31</f>
        <v>65</v>
      </c>
      <c r="O31" s="92"/>
      <c r="P31" s="92"/>
      <c r="Q31" s="92"/>
      <c r="R31" s="92"/>
      <c r="S31" s="92"/>
      <c r="T31" s="92"/>
      <c r="U31" s="92"/>
      <c r="V31" s="92"/>
      <c r="W31" s="92"/>
      <c r="X31" s="92"/>
      <c r="Y31" s="92"/>
      <c r="Z31" s="92"/>
      <c r="AA31" s="92"/>
      <c r="AB31" s="92"/>
      <c r="AC31" s="92"/>
      <c r="AD31" s="92"/>
      <c r="AE31" s="92"/>
    </row>
    <row r="32" spans="2:31" ht="12.75" customHeight="1" x14ac:dyDescent="0.2">
      <c r="B32" s="92"/>
      <c r="C32" s="131"/>
      <c r="D32" s="8"/>
      <c r="E32" s="94"/>
      <c r="F32" s="94"/>
      <c r="G32" s="92"/>
      <c r="H32" s="92"/>
      <c r="I32" s="92"/>
      <c r="J32" s="92"/>
      <c r="K32" s="92"/>
      <c r="L32" s="92"/>
      <c r="M32" s="43"/>
      <c r="N32" s="92"/>
      <c r="O32" s="92"/>
      <c r="P32" s="92"/>
      <c r="Q32" s="92"/>
      <c r="R32" s="43"/>
      <c r="S32" s="92"/>
      <c r="T32" s="92"/>
      <c r="U32" s="92"/>
      <c r="V32" s="92"/>
      <c r="W32" s="92"/>
      <c r="X32" s="92"/>
      <c r="Y32" s="92"/>
      <c r="Z32" s="92"/>
      <c r="AA32" s="92"/>
      <c r="AB32" s="92"/>
      <c r="AC32" s="92"/>
      <c r="AD32" s="92"/>
      <c r="AE32" s="92"/>
    </row>
    <row r="33" spans="2:31" ht="12.75" customHeight="1" x14ac:dyDescent="0.2">
      <c r="B33" s="92">
        <f>'[1]CADD Sheets'!$A$2343</f>
        <v>428</v>
      </c>
      <c r="C33" s="93" t="s">
        <v>188</v>
      </c>
      <c r="D33" s="8" t="s">
        <v>294</v>
      </c>
      <c r="E33" s="94">
        <v>115375</v>
      </c>
      <c r="F33" s="94">
        <v>115391</v>
      </c>
      <c r="G33" s="92" t="s">
        <v>32</v>
      </c>
      <c r="H33" s="92"/>
      <c r="I33" s="92">
        <f>F33-E33</f>
        <v>16</v>
      </c>
      <c r="J33" s="92"/>
      <c r="K33" s="92"/>
      <c r="L33" s="92"/>
      <c r="M33" s="43"/>
      <c r="N33" s="92"/>
      <c r="O33" s="92"/>
      <c r="P33" s="92"/>
      <c r="Q33" s="92"/>
      <c r="R33" s="43"/>
      <c r="S33" s="92"/>
      <c r="T33" s="92"/>
      <c r="U33" s="92"/>
      <c r="V33" s="92"/>
      <c r="W33" s="92"/>
      <c r="X33" s="92"/>
      <c r="Y33" s="92"/>
      <c r="Z33" s="92"/>
      <c r="AA33" s="92"/>
      <c r="AB33" s="92"/>
      <c r="AC33" s="92"/>
      <c r="AD33" s="92"/>
      <c r="AE33" s="92"/>
    </row>
    <row r="34" spans="2:31" ht="12.75" customHeight="1" x14ac:dyDescent="0.2">
      <c r="B34" s="92">
        <f>'[1]CADD Sheets'!$A$2343</f>
        <v>428</v>
      </c>
      <c r="C34" s="93" t="s">
        <v>188</v>
      </c>
      <c r="D34" s="8" t="s">
        <v>294</v>
      </c>
      <c r="E34" s="94">
        <v>115375</v>
      </c>
      <c r="F34" s="94">
        <v>115391</v>
      </c>
      <c r="G34" s="92" t="s">
        <v>30</v>
      </c>
      <c r="H34" s="92"/>
      <c r="I34" s="92">
        <f>F34-E34</f>
        <v>16</v>
      </c>
      <c r="J34" s="92"/>
      <c r="K34" s="92"/>
      <c r="L34" s="92"/>
      <c r="M34" s="43"/>
      <c r="N34" s="92"/>
      <c r="O34" s="92"/>
      <c r="P34" s="92"/>
      <c r="Q34" s="92"/>
      <c r="R34" s="43"/>
      <c r="S34" s="92"/>
      <c r="T34" s="92"/>
      <c r="U34" s="92"/>
      <c r="V34" s="92"/>
      <c r="W34" s="92"/>
      <c r="X34" s="92"/>
      <c r="Y34" s="92"/>
      <c r="Z34" s="92"/>
      <c r="AA34" s="92"/>
      <c r="AB34" s="92"/>
      <c r="AC34" s="92"/>
      <c r="AD34" s="92"/>
      <c r="AE34" s="92"/>
    </row>
    <row r="35" spans="2:31" ht="12.75" customHeight="1" x14ac:dyDescent="0.2">
      <c r="B35" s="92">
        <f>'[1]CADD Sheets'!$A$2343</f>
        <v>428</v>
      </c>
      <c r="C35" s="93" t="s">
        <v>190</v>
      </c>
      <c r="D35" s="8" t="s">
        <v>294</v>
      </c>
      <c r="E35" s="94">
        <v>115375</v>
      </c>
      <c r="F35" s="94">
        <v>115391</v>
      </c>
      <c r="G35" s="92" t="s">
        <v>27</v>
      </c>
      <c r="H35" s="92"/>
      <c r="I35" s="92"/>
      <c r="J35" s="92"/>
      <c r="K35" s="92"/>
      <c r="L35" s="92"/>
      <c r="M35" s="43"/>
      <c r="N35" s="92"/>
      <c r="O35" s="92">
        <f>F35-E35</f>
        <v>16</v>
      </c>
      <c r="P35" s="92"/>
      <c r="Q35" s="92"/>
      <c r="R35" s="43"/>
      <c r="S35" s="92"/>
      <c r="T35" s="92"/>
      <c r="U35" s="92"/>
      <c r="V35" s="92"/>
      <c r="W35" s="92"/>
      <c r="X35" s="92"/>
      <c r="Y35" s="92"/>
      <c r="Z35" s="92"/>
      <c r="AA35" s="92"/>
      <c r="AB35" s="92"/>
      <c r="AC35" s="92"/>
      <c r="AD35" s="92"/>
      <c r="AE35" s="92"/>
    </row>
    <row r="36" spans="2:31" ht="12.75" customHeight="1" x14ac:dyDescent="0.2">
      <c r="B36" s="92">
        <f>'[1]CADD Sheets'!$A$2343</f>
        <v>428</v>
      </c>
      <c r="C36" s="93" t="s">
        <v>199</v>
      </c>
      <c r="D36" s="8" t="s">
        <v>294</v>
      </c>
      <c r="E36" s="94">
        <v>115393</v>
      </c>
      <c r="F36" s="94"/>
      <c r="G36" s="92" t="s">
        <v>31</v>
      </c>
      <c r="H36" s="92"/>
      <c r="I36" s="92"/>
      <c r="J36" s="92"/>
      <c r="K36" s="92"/>
      <c r="L36" s="92"/>
      <c r="M36" s="43"/>
      <c r="N36" s="92"/>
      <c r="O36" s="92"/>
      <c r="P36" s="92"/>
      <c r="Q36" s="92">
        <v>45</v>
      </c>
      <c r="R36" s="43"/>
      <c r="S36" s="92"/>
      <c r="T36" s="92"/>
      <c r="U36" s="92"/>
      <c r="V36" s="92"/>
      <c r="W36" s="92"/>
      <c r="X36" s="92"/>
      <c r="Y36" s="92"/>
      <c r="Z36" s="92"/>
      <c r="AA36" s="92"/>
      <c r="AB36" s="92"/>
      <c r="AC36" s="92"/>
      <c r="AD36" s="92"/>
      <c r="AE36" s="92"/>
    </row>
    <row r="37" spans="2:31" ht="12.75" customHeight="1" x14ac:dyDescent="0.2">
      <c r="B37" s="92">
        <f>'[1]CADD Sheets'!$A$2343</f>
        <v>428</v>
      </c>
      <c r="C37" s="93" t="s">
        <v>202</v>
      </c>
      <c r="D37" s="8" t="s">
        <v>294</v>
      </c>
      <c r="E37" s="94">
        <v>115407</v>
      </c>
      <c r="F37" s="94"/>
      <c r="G37" s="92" t="s">
        <v>31</v>
      </c>
      <c r="H37" s="92"/>
      <c r="I37" s="92"/>
      <c r="J37" s="92"/>
      <c r="K37" s="92"/>
      <c r="L37" s="92"/>
      <c r="M37" s="43"/>
      <c r="N37" s="92"/>
      <c r="O37" s="92"/>
      <c r="P37" s="92">
        <v>111</v>
      </c>
      <c r="Q37" s="92"/>
      <c r="R37" s="43"/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</row>
    <row r="38" spans="2:31" ht="12.75" customHeight="1" x14ac:dyDescent="0.2">
      <c r="B38" s="92">
        <f>'[1]CADD Sheets'!$A$2343</f>
        <v>428</v>
      </c>
      <c r="C38" s="93" t="s">
        <v>203</v>
      </c>
      <c r="D38" s="8" t="s">
        <v>294</v>
      </c>
      <c r="E38" s="94">
        <v>115453</v>
      </c>
      <c r="F38" s="94"/>
      <c r="G38" s="92" t="s">
        <v>27</v>
      </c>
      <c r="H38" s="92"/>
      <c r="I38" s="92"/>
      <c r="J38" s="92"/>
      <c r="K38" s="92"/>
      <c r="L38" s="92"/>
      <c r="M38" s="92">
        <v>1</v>
      </c>
      <c r="N38" s="92"/>
      <c r="O38" s="92"/>
      <c r="P38" s="92"/>
      <c r="Q38" s="92"/>
      <c r="R38" s="43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</row>
    <row r="39" spans="2:31" ht="12.75" customHeight="1" x14ac:dyDescent="0.2">
      <c r="B39" s="92">
        <f>'[1]CADD Sheets'!$A$2343</f>
        <v>428</v>
      </c>
      <c r="C39" s="93" t="s">
        <v>190</v>
      </c>
      <c r="D39" s="8" t="s">
        <v>294</v>
      </c>
      <c r="E39" s="94">
        <v>115407</v>
      </c>
      <c r="F39" s="94">
        <v>115463</v>
      </c>
      <c r="G39" s="92" t="s">
        <v>27</v>
      </c>
      <c r="H39" s="92"/>
      <c r="I39" s="92"/>
      <c r="J39" s="92"/>
      <c r="K39" s="92"/>
      <c r="L39" s="92"/>
      <c r="M39" s="92"/>
      <c r="N39" s="92">
        <f>F39-E39</f>
        <v>56</v>
      </c>
      <c r="O39" s="92"/>
      <c r="P39" s="92"/>
      <c r="Q39" s="40"/>
      <c r="R39" s="92"/>
      <c r="S39" s="43"/>
      <c r="T39" s="92"/>
      <c r="U39" s="92"/>
      <c r="V39" s="92"/>
      <c r="W39" s="92"/>
      <c r="X39" s="43"/>
      <c r="Y39" s="43"/>
      <c r="Z39" s="43"/>
      <c r="AA39" s="43"/>
      <c r="AB39" s="43"/>
      <c r="AC39" s="43"/>
      <c r="AD39" s="43"/>
      <c r="AE39" s="43"/>
    </row>
    <row r="40" spans="2:31" ht="12.75" customHeight="1" x14ac:dyDescent="0.2">
      <c r="B40" s="92">
        <f>'[1]CADD Sheets'!$A$2343</f>
        <v>428</v>
      </c>
      <c r="C40" s="93" t="s">
        <v>190</v>
      </c>
      <c r="D40" s="8" t="s">
        <v>294</v>
      </c>
      <c r="E40" s="94">
        <v>115407</v>
      </c>
      <c r="F40" s="94">
        <v>115463</v>
      </c>
      <c r="G40" s="92" t="s">
        <v>27</v>
      </c>
      <c r="H40" s="92"/>
      <c r="I40" s="92"/>
      <c r="J40" s="92"/>
      <c r="K40" s="92"/>
      <c r="L40" s="92"/>
      <c r="M40" s="92"/>
      <c r="N40" s="92">
        <f>F40-E40</f>
        <v>56</v>
      </c>
      <c r="O40" s="92"/>
      <c r="P40" s="92"/>
      <c r="Q40" s="40"/>
      <c r="R40" s="92"/>
      <c r="S40" s="43"/>
      <c r="T40" s="92"/>
      <c r="U40" s="92"/>
      <c r="V40" s="92"/>
      <c r="W40" s="92"/>
      <c r="X40" s="43"/>
      <c r="Y40" s="43"/>
      <c r="Z40" s="43"/>
      <c r="AA40" s="43"/>
      <c r="AB40" s="43"/>
      <c r="AC40" s="43"/>
      <c r="AD40" s="43"/>
      <c r="AE40" s="43"/>
    </row>
    <row r="41" spans="2:31" ht="12.75" customHeight="1" x14ac:dyDescent="0.2">
      <c r="B41" s="92"/>
      <c r="C41" s="93"/>
      <c r="D41" s="8"/>
      <c r="E41" s="94"/>
      <c r="F41" s="92"/>
      <c r="G41" s="92"/>
      <c r="H41" s="92"/>
      <c r="I41" s="92"/>
      <c r="J41" s="92"/>
      <c r="K41" s="92"/>
      <c r="L41" s="92"/>
      <c r="M41" s="43"/>
      <c r="N41" s="92"/>
      <c r="O41" s="92"/>
      <c r="P41" s="92"/>
      <c r="Q41" s="92"/>
      <c r="R41" s="43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</row>
    <row r="42" spans="2:31" ht="12.75" customHeight="1" x14ac:dyDescent="0.2">
      <c r="B42" s="92">
        <f>'[1]CADD Sheets'!$A$2349</f>
        <v>429</v>
      </c>
      <c r="C42" s="93" t="s">
        <v>187</v>
      </c>
      <c r="D42" s="8" t="s">
        <v>293</v>
      </c>
      <c r="E42" s="94">
        <v>115045</v>
      </c>
      <c r="F42" s="94">
        <v>115275</v>
      </c>
      <c r="G42" s="92" t="s">
        <v>27</v>
      </c>
      <c r="H42" s="92">
        <f>F42-E42</f>
        <v>230</v>
      </c>
      <c r="I42" s="92"/>
      <c r="J42" s="92"/>
      <c r="K42" s="92"/>
      <c r="L42" s="40"/>
      <c r="M42" s="69"/>
      <c r="N42" s="92"/>
      <c r="O42" s="92"/>
      <c r="P42" s="92"/>
      <c r="Q42" s="92"/>
      <c r="R42" s="69"/>
      <c r="S42" s="92"/>
      <c r="T42" s="92"/>
      <c r="U42" s="92"/>
      <c r="V42" s="92"/>
      <c r="W42" s="92"/>
      <c r="X42" s="92"/>
      <c r="Y42" s="92"/>
      <c r="Z42" s="92"/>
      <c r="AA42" s="92"/>
      <c r="AB42" s="92"/>
      <c r="AC42" s="92"/>
      <c r="AD42" s="92"/>
      <c r="AE42" s="92"/>
    </row>
    <row r="43" spans="2:31" ht="12.75" customHeight="1" x14ac:dyDescent="0.2">
      <c r="B43" s="92">
        <f>'[1]CADD Sheets'!$A$2349</f>
        <v>429</v>
      </c>
      <c r="C43" s="93" t="s">
        <v>187</v>
      </c>
      <c r="D43" s="8" t="s">
        <v>293</v>
      </c>
      <c r="E43" s="94">
        <v>115053</v>
      </c>
      <c r="F43" s="94">
        <v>115263</v>
      </c>
      <c r="G43" s="92" t="s">
        <v>27</v>
      </c>
      <c r="H43" s="92">
        <f>F43-E43</f>
        <v>210</v>
      </c>
      <c r="I43" s="92"/>
      <c r="J43" s="92"/>
      <c r="K43" s="92"/>
      <c r="L43" s="40"/>
      <c r="M43" s="69"/>
      <c r="N43" s="92"/>
      <c r="O43" s="92"/>
      <c r="P43" s="92"/>
      <c r="Q43" s="92"/>
      <c r="R43" s="69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92"/>
      <c r="AD43" s="92"/>
      <c r="AE43" s="92"/>
    </row>
    <row r="44" spans="2:31" ht="12.75" customHeight="1" x14ac:dyDescent="0.2">
      <c r="B44" s="92">
        <f>'[1]CADD Sheets'!$A$2349</f>
        <v>429</v>
      </c>
      <c r="C44" s="93" t="s">
        <v>187</v>
      </c>
      <c r="D44" s="8" t="s">
        <v>293</v>
      </c>
      <c r="E44" s="94">
        <v>115060</v>
      </c>
      <c r="F44" s="94">
        <v>115075</v>
      </c>
      <c r="G44" s="92" t="s">
        <v>27</v>
      </c>
      <c r="H44" s="92">
        <v>16</v>
      </c>
      <c r="I44" s="92"/>
      <c r="J44" s="92"/>
      <c r="K44" s="92"/>
      <c r="L44" s="40"/>
      <c r="M44" s="69"/>
      <c r="N44" s="92"/>
      <c r="O44" s="92"/>
      <c r="P44" s="92"/>
      <c r="Q44" s="92"/>
      <c r="R44" s="69"/>
      <c r="S44" s="92"/>
      <c r="T44" s="92"/>
      <c r="U44" s="92"/>
      <c r="V44" s="92"/>
      <c r="W44" s="92"/>
      <c r="X44" s="92"/>
      <c r="Y44" s="92"/>
      <c r="Z44" s="92"/>
      <c r="AA44" s="92"/>
      <c r="AB44" s="92"/>
      <c r="AC44" s="92"/>
      <c r="AD44" s="92"/>
      <c r="AE44" s="92"/>
    </row>
    <row r="45" spans="2:31" ht="12.75" customHeight="1" x14ac:dyDescent="0.2">
      <c r="B45" s="92">
        <f>'[1]CADD Sheets'!$A$2349</f>
        <v>429</v>
      </c>
      <c r="C45" s="93" t="s">
        <v>187</v>
      </c>
      <c r="D45" s="8" t="s">
        <v>293</v>
      </c>
      <c r="E45" s="94">
        <v>115060</v>
      </c>
      <c r="F45" s="94">
        <v>115075</v>
      </c>
      <c r="G45" s="92" t="s">
        <v>27</v>
      </c>
      <c r="H45" s="92">
        <v>16</v>
      </c>
      <c r="I45" s="92"/>
      <c r="J45" s="92"/>
      <c r="K45" s="92"/>
      <c r="L45" s="40"/>
      <c r="M45" s="69"/>
      <c r="N45" s="92"/>
      <c r="O45" s="92"/>
      <c r="P45" s="92"/>
      <c r="Q45" s="92"/>
      <c r="R45" s="69"/>
      <c r="S45" s="92"/>
      <c r="T45" s="92"/>
      <c r="U45" s="92"/>
      <c r="V45" s="92"/>
      <c r="W45" s="92"/>
      <c r="X45" s="92"/>
      <c r="Y45" s="92"/>
      <c r="Z45" s="92"/>
      <c r="AA45" s="92"/>
      <c r="AB45" s="92"/>
      <c r="AC45" s="92"/>
      <c r="AD45" s="92"/>
      <c r="AE45" s="92"/>
    </row>
    <row r="46" spans="2:31" ht="12.75" customHeight="1" x14ac:dyDescent="0.2">
      <c r="B46" s="92">
        <f>'[1]CADD Sheets'!$A$2349</f>
        <v>429</v>
      </c>
      <c r="C46" s="92" t="s">
        <v>187</v>
      </c>
      <c r="D46" s="8" t="s">
        <v>293</v>
      </c>
      <c r="E46" s="94">
        <v>115060</v>
      </c>
      <c r="F46" s="94"/>
      <c r="G46" s="92" t="s">
        <v>27</v>
      </c>
      <c r="H46" s="92">
        <v>7</v>
      </c>
      <c r="I46" s="92"/>
      <c r="J46" s="92"/>
      <c r="K46" s="92"/>
      <c r="L46" s="92"/>
      <c r="M46" s="43"/>
      <c r="N46" s="92"/>
      <c r="O46" s="92"/>
      <c r="P46" s="92"/>
      <c r="Q46" s="92"/>
      <c r="R46" s="43"/>
      <c r="S46" s="92"/>
      <c r="T46" s="92"/>
      <c r="U46" s="92"/>
      <c r="V46" s="92"/>
      <c r="W46" s="92"/>
      <c r="X46" s="92"/>
      <c r="Y46" s="92"/>
      <c r="Z46" s="92"/>
      <c r="AA46" s="92"/>
      <c r="AB46" s="92"/>
      <c r="AC46" s="92"/>
      <c r="AD46" s="92"/>
      <c r="AE46" s="92"/>
    </row>
    <row r="47" spans="2:31" ht="12.75" customHeight="1" x14ac:dyDescent="0.2">
      <c r="B47" s="92">
        <f>'[1]CADD Sheets'!$A$2349</f>
        <v>429</v>
      </c>
      <c r="C47" s="92" t="s">
        <v>187</v>
      </c>
      <c r="D47" s="8" t="s">
        <v>293</v>
      </c>
      <c r="E47" s="94">
        <v>115075</v>
      </c>
      <c r="F47" s="94"/>
      <c r="G47" s="92" t="s">
        <v>27</v>
      </c>
      <c r="H47" s="92">
        <v>7</v>
      </c>
      <c r="I47" s="92"/>
      <c r="J47" s="92"/>
      <c r="K47" s="92"/>
      <c r="L47" s="92"/>
      <c r="M47" s="43"/>
      <c r="N47" s="92"/>
      <c r="O47" s="92"/>
      <c r="P47" s="92"/>
      <c r="Q47" s="92"/>
      <c r="R47" s="43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</row>
    <row r="48" spans="2:31" ht="12.75" customHeight="1" x14ac:dyDescent="0.2">
      <c r="B48" s="92">
        <f>'[1]CADD Sheets'!$A$2349</f>
        <v>429</v>
      </c>
      <c r="C48" s="93" t="s">
        <v>187</v>
      </c>
      <c r="D48" s="8" t="s">
        <v>293</v>
      </c>
      <c r="E48" s="94">
        <v>115050</v>
      </c>
      <c r="F48" s="94">
        <v>115275</v>
      </c>
      <c r="G48" s="92" t="s">
        <v>30</v>
      </c>
      <c r="H48" s="92">
        <f>F48-E48</f>
        <v>225</v>
      </c>
      <c r="I48" s="92"/>
      <c r="J48" s="92"/>
      <c r="K48" s="92"/>
      <c r="L48" s="92"/>
      <c r="M48" s="43"/>
      <c r="N48" s="92"/>
      <c r="O48" s="92"/>
      <c r="P48" s="92"/>
      <c r="Q48" s="92"/>
      <c r="R48" s="43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</row>
    <row r="49" spans="2:31" ht="12.75" customHeight="1" x14ac:dyDescent="0.2">
      <c r="B49" s="92">
        <f>'[1]CADD Sheets'!$A$2349</f>
        <v>429</v>
      </c>
      <c r="C49" s="93" t="s">
        <v>187</v>
      </c>
      <c r="D49" s="8" t="s">
        <v>293</v>
      </c>
      <c r="E49" s="94">
        <v>115050</v>
      </c>
      <c r="F49" s="94">
        <v>115075</v>
      </c>
      <c r="G49" s="92" t="s">
        <v>30</v>
      </c>
      <c r="H49" s="92">
        <v>27</v>
      </c>
      <c r="I49" s="92"/>
      <c r="J49" s="92"/>
      <c r="K49" s="92"/>
      <c r="L49" s="92"/>
      <c r="M49" s="43"/>
      <c r="N49" s="92"/>
      <c r="O49" s="92"/>
      <c r="P49" s="92"/>
      <c r="Q49" s="92"/>
      <c r="R49" s="43"/>
      <c r="S49" s="92"/>
      <c r="T49" s="92"/>
      <c r="U49" s="92"/>
      <c r="V49" s="92"/>
      <c r="W49" s="92"/>
      <c r="X49" s="92"/>
      <c r="Y49" s="92"/>
      <c r="Z49" s="92"/>
      <c r="AA49" s="92"/>
      <c r="AB49" s="92"/>
      <c r="AC49" s="92"/>
      <c r="AD49" s="92"/>
      <c r="AE49" s="92"/>
    </row>
    <row r="50" spans="2:31" ht="12.75" customHeight="1" x14ac:dyDescent="0.2">
      <c r="B50" s="92">
        <f>'[1]CADD Sheets'!$A$2349</f>
        <v>429</v>
      </c>
      <c r="C50" s="93" t="s">
        <v>187</v>
      </c>
      <c r="D50" s="8" t="s">
        <v>293</v>
      </c>
      <c r="E50" s="94">
        <v>115050</v>
      </c>
      <c r="F50" s="94">
        <v>115075</v>
      </c>
      <c r="G50" s="92" t="s">
        <v>30</v>
      </c>
      <c r="H50" s="92">
        <v>27</v>
      </c>
      <c r="I50" s="92"/>
      <c r="J50" s="92"/>
      <c r="K50" s="92"/>
      <c r="L50" s="92"/>
      <c r="M50" s="43"/>
      <c r="N50" s="92"/>
      <c r="O50" s="92"/>
      <c r="P50" s="92"/>
      <c r="Q50" s="92"/>
      <c r="R50" s="43"/>
      <c r="S50" s="92"/>
      <c r="T50" s="92"/>
      <c r="U50" s="92"/>
      <c r="V50" s="92"/>
      <c r="W50" s="92"/>
      <c r="X50" s="92"/>
      <c r="Y50" s="92"/>
      <c r="Z50" s="92"/>
      <c r="AA50" s="92"/>
      <c r="AB50" s="92"/>
      <c r="AC50" s="92"/>
      <c r="AD50" s="92"/>
      <c r="AE50" s="92"/>
    </row>
    <row r="51" spans="2:31" ht="12.75" customHeight="1" x14ac:dyDescent="0.2">
      <c r="B51" s="92">
        <f>'[1]CADD Sheets'!$A$2349</f>
        <v>429</v>
      </c>
      <c r="C51" s="93" t="s">
        <v>187</v>
      </c>
      <c r="D51" s="8" t="s">
        <v>293</v>
      </c>
      <c r="E51" s="94">
        <v>115050</v>
      </c>
      <c r="F51" s="94"/>
      <c r="G51" s="92" t="s">
        <v>30</v>
      </c>
      <c r="H51" s="92">
        <v>7</v>
      </c>
      <c r="I51" s="92"/>
      <c r="J51" s="92"/>
      <c r="K51" s="92"/>
      <c r="L51" s="92"/>
      <c r="M51" s="43"/>
      <c r="N51" s="92"/>
      <c r="O51" s="92"/>
      <c r="P51" s="92"/>
      <c r="Q51" s="92"/>
      <c r="R51" s="43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</row>
    <row r="52" spans="2:31" ht="12.75" customHeight="1" x14ac:dyDescent="0.2">
      <c r="B52" s="92">
        <f>'[1]CADD Sheets'!$A$2349</f>
        <v>429</v>
      </c>
      <c r="C52" s="93" t="s">
        <v>187</v>
      </c>
      <c r="D52" s="8" t="s">
        <v>293</v>
      </c>
      <c r="E52" s="94">
        <v>115075</v>
      </c>
      <c r="F52" s="94"/>
      <c r="G52" s="92" t="s">
        <v>30</v>
      </c>
      <c r="H52" s="92">
        <v>7</v>
      </c>
      <c r="I52" s="92"/>
      <c r="J52" s="92"/>
      <c r="K52" s="92"/>
      <c r="L52" s="92"/>
      <c r="M52" s="43"/>
      <c r="N52" s="92"/>
      <c r="O52" s="92"/>
      <c r="P52" s="92"/>
      <c r="Q52" s="92"/>
      <c r="R52" s="43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</row>
    <row r="53" spans="2:31" ht="12.75" customHeight="1" x14ac:dyDescent="0.2">
      <c r="B53" s="92">
        <f>'[1]CADD Sheets'!$A$2349</f>
        <v>429</v>
      </c>
      <c r="C53" s="93" t="s">
        <v>189</v>
      </c>
      <c r="D53" s="8" t="s">
        <v>293</v>
      </c>
      <c r="E53" s="94">
        <v>115045</v>
      </c>
      <c r="F53" s="94">
        <v>115275</v>
      </c>
      <c r="G53" s="92" t="s">
        <v>30</v>
      </c>
      <c r="I53" s="92"/>
      <c r="J53" s="92">
        <f>F53-E53</f>
        <v>230</v>
      </c>
      <c r="K53" s="92"/>
      <c r="L53" s="92"/>
      <c r="M53" s="43"/>
      <c r="N53" s="92"/>
      <c r="O53" s="92"/>
      <c r="P53" s="92"/>
      <c r="Q53" s="92"/>
      <c r="R53" s="43"/>
      <c r="S53" s="92"/>
      <c r="T53" s="92"/>
      <c r="U53" s="92"/>
      <c r="V53" s="92"/>
      <c r="W53" s="92"/>
      <c r="X53" s="92"/>
      <c r="Y53" s="92"/>
      <c r="Z53" s="92"/>
      <c r="AA53" s="92"/>
      <c r="AB53" s="92"/>
      <c r="AC53" s="92"/>
      <c r="AD53" s="92"/>
      <c r="AE53" s="92"/>
    </row>
    <row r="54" spans="2:31" ht="12.75" customHeight="1" x14ac:dyDescent="0.2">
      <c r="B54" s="92">
        <f>'[1]CADD Sheets'!$A$2349</f>
        <v>429</v>
      </c>
      <c r="C54" s="93" t="s">
        <v>201</v>
      </c>
      <c r="D54" s="8" t="s">
        <v>293</v>
      </c>
      <c r="E54" s="94">
        <v>115075</v>
      </c>
      <c r="F54" s="94"/>
      <c r="G54" s="92" t="s">
        <v>30</v>
      </c>
      <c r="H54" s="92"/>
      <c r="I54" s="92"/>
      <c r="J54" s="92"/>
      <c r="K54" s="92">
        <v>1</v>
      </c>
      <c r="L54" s="92"/>
      <c r="M54" s="43"/>
      <c r="N54" s="92"/>
      <c r="O54" s="92"/>
      <c r="P54" s="92"/>
      <c r="Q54" s="92"/>
      <c r="R54" s="43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</row>
    <row r="55" spans="2:31" ht="12.75" customHeight="1" x14ac:dyDescent="0.2">
      <c r="B55" s="92">
        <f>'[1]CADD Sheets'!$A$2349</f>
        <v>429</v>
      </c>
      <c r="C55" s="93" t="s">
        <v>201</v>
      </c>
      <c r="D55" s="8" t="s">
        <v>293</v>
      </c>
      <c r="E55" s="94">
        <v>115138</v>
      </c>
      <c r="F55" s="94"/>
      <c r="G55" s="92" t="s">
        <v>30</v>
      </c>
      <c r="H55" s="92"/>
      <c r="I55" s="92"/>
      <c r="J55" s="92"/>
      <c r="K55" s="92">
        <v>1</v>
      </c>
      <c r="L55" s="92"/>
      <c r="M55" s="43"/>
      <c r="N55" s="92"/>
      <c r="O55" s="92"/>
      <c r="P55" s="92"/>
      <c r="Q55" s="92"/>
      <c r="R55" s="43"/>
      <c r="S55" s="92"/>
      <c r="T55" s="92"/>
      <c r="U55" s="92"/>
      <c r="V55" s="92"/>
      <c r="W55" s="92"/>
      <c r="X55" s="92"/>
      <c r="Y55" s="92"/>
      <c r="Z55" s="92"/>
      <c r="AA55" s="92"/>
      <c r="AB55" s="92"/>
      <c r="AC55" s="92"/>
      <c r="AD55" s="92"/>
      <c r="AE55" s="92"/>
    </row>
    <row r="56" spans="2:31" ht="12.75" customHeight="1" x14ac:dyDescent="0.2">
      <c r="B56" s="92">
        <f>'[1]CADD Sheets'!$A$2349</f>
        <v>429</v>
      </c>
      <c r="C56" s="93" t="s">
        <v>201</v>
      </c>
      <c r="D56" s="8" t="s">
        <v>293</v>
      </c>
      <c r="E56" s="94">
        <v>115200</v>
      </c>
      <c r="F56" s="94"/>
      <c r="G56" s="92" t="s">
        <v>30</v>
      </c>
      <c r="H56" s="92"/>
      <c r="I56" s="92"/>
      <c r="J56" s="92"/>
      <c r="K56" s="92">
        <v>1</v>
      </c>
      <c r="L56" s="92"/>
      <c r="M56" s="43"/>
      <c r="N56" s="92"/>
      <c r="O56" s="92"/>
      <c r="P56" s="92"/>
      <c r="Q56" s="92"/>
      <c r="R56" s="43"/>
      <c r="S56" s="92"/>
      <c r="T56" s="92"/>
      <c r="U56" s="92"/>
      <c r="V56" s="92"/>
      <c r="W56" s="92"/>
      <c r="X56" s="92"/>
      <c r="Y56" s="92"/>
      <c r="Z56" s="92"/>
      <c r="AA56" s="92"/>
      <c r="AB56" s="92"/>
      <c r="AC56" s="92"/>
      <c r="AD56" s="92"/>
      <c r="AE56" s="92"/>
    </row>
    <row r="57" spans="2:31" ht="12.75" customHeight="1" x14ac:dyDescent="0.2">
      <c r="B57" s="92">
        <f>'[1]CADD Sheets'!$A$2349</f>
        <v>429</v>
      </c>
      <c r="C57" s="93" t="s">
        <v>201</v>
      </c>
      <c r="D57" s="8" t="s">
        <v>293</v>
      </c>
      <c r="E57" s="94">
        <v>115263</v>
      </c>
      <c r="F57" s="94"/>
      <c r="G57" s="92" t="s">
        <v>30</v>
      </c>
      <c r="H57" s="92"/>
      <c r="I57" s="92"/>
      <c r="J57" s="92"/>
      <c r="K57" s="92">
        <v>1</v>
      </c>
      <c r="L57" s="92"/>
      <c r="M57" s="43"/>
      <c r="N57" s="92"/>
      <c r="O57" s="92"/>
      <c r="P57" s="92"/>
      <c r="Q57" s="92"/>
      <c r="R57" s="43"/>
      <c r="S57" s="92"/>
      <c r="T57" s="92"/>
      <c r="U57" s="92"/>
      <c r="V57" s="92"/>
      <c r="W57" s="92"/>
      <c r="X57" s="92"/>
      <c r="Y57" s="92"/>
      <c r="Z57" s="92"/>
      <c r="AA57" s="92"/>
      <c r="AB57" s="92"/>
      <c r="AC57" s="92"/>
      <c r="AD57" s="92"/>
      <c r="AE57" s="92"/>
    </row>
    <row r="58" spans="2:31" ht="12.75" customHeight="1" x14ac:dyDescent="0.2">
      <c r="B58" s="92">
        <f>'[1]CADD Sheets'!$A$2349</f>
        <v>429</v>
      </c>
      <c r="C58" s="93" t="s">
        <v>190</v>
      </c>
      <c r="D58" s="8" t="s">
        <v>293</v>
      </c>
      <c r="E58" s="94">
        <v>115045</v>
      </c>
      <c r="F58" s="94">
        <v>115095</v>
      </c>
      <c r="G58" s="92" t="s">
        <v>27</v>
      </c>
      <c r="H58" s="92"/>
      <c r="I58" s="92"/>
      <c r="J58" s="92"/>
      <c r="K58" s="92"/>
      <c r="L58" s="92"/>
      <c r="M58" s="43"/>
      <c r="N58" s="92">
        <f>F58-E58</f>
        <v>50</v>
      </c>
      <c r="O58" s="92"/>
      <c r="P58" s="92"/>
      <c r="Q58" s="92"/>
      <c r="R58" s="43"/>
      <c r="S58" s="92"/>
      <c r="T58" s="92"/>
      <c r="U58" s="92"/>
      <c r="V58" s="92"/>
      <c r="W58" s="92"/>
      <c r="X58" s="92"/>
      <c r="Y58" s="92"/>
      <c r="Z58" s="92"/>
      <c r="AA58" s="92"/>
      <c r="AB58" s="92"/>
      <c r="AC58" s="92"/>
      <c r="AD58" s="92"/>
      <c r="AE58" s="92"/>
    </row>
    <row r="59" spans="2:31" ht="12.75" customHeight="1" x14ac:dyDescent="0.2">
      <c r="B59" s="92">
        <f>'[1]CADD Sheets'!$A$2349</f>
        <v>429</v>
      </c>
      <c r="C59" s="93" t="s">
        <v>198</v>
      </c>
      <c r="D59" s="8" t="s">
        <v>293</v>
      </c>
      <c r="E59" s="94">
        <v>115063</v>
      </c>
      <c r="F59" s="94"/>
      <c r="G59" s="92" t="s">
        <v>27</v>
      </c>
      <c r="H59" s="92"/>
      <c r="I59" s="92"/>
      <c r="J59" s="92"/>
      <c r="K59" s="92"/>
      <c r="L59" s="92">
        <v>1</v>
      </c>
      <c r="M59" s="43"/>
      <c r="N59" s="92"/>
      <c r="O59" s="92"/>
      <c r="P59" s="92"/>
      <c r="Q59" s="92"/>
      <c r="R59" s="43"/>
      <c r="S59" s="92"/>
      <c r="T59" s="92"/>
      <c r="U59" s="92"/>
      <c r="V59" s="92"/>
      <c r="W59" s="92"/>
      <c r="X59" s="92"/>
      <c r="Y59" s="92"/>
      <c r="Z59" s="92"/>
      <c r="AA59" s="92"/>
      <c r="AB59" s="92"/>
      <c r="AC59" s="92"/>
      <c r="AD59" s="92"/>
      <c r="AE59" s="92"/>
    </row>
    <row r="60" spans="2:31" ht="12.75" customHeight="1" x14ac:dyDescent="0.2">
      <c r="B60" s="92">
        <f>'[1]CADD Sheets'!$A$2349</f>
        <v>429</v>
      </c>
      <c r="C60" s="93" t="s">
        <v>198</v>
      </c>
      <c r="D60" s="8" t="s">
        <v>293</v>
      </c>
      <c r="E60" s="94">
        <v>115263</v>
      </c>
      <c r="F60" s="94"/>
      <c r="G60" s="92" t="s">
        <v>27</v>
      </c>
      <c r="H60" s="92"/>
      <c r="I60" s="92"/>
      <c r="J60" s="92"/>
      <c r="K60" s="92"/>
      <c r="L60" s="92">
        <v>1</v>
      </c>
      <c r="M60" s="43"/>
      <c r="N60" s="92"/>
      <c r="O60" s="92"/>
      <c r="P60" s="92"/>
      <c r="Q60" s="92"/>
      <c r="R60" s="43"/>
      <c r="S60" s="92"/>
      <c r="T60" s="92"/>
      <c r="U60" s="92"/>
      <c r="V60" s="92"/>
      <c r="W60" s="92"/>
      <c r="X60" s="92"/>
      <c r="Y60" s="92"/>
      <c r="Z60" s="92"/>
      <c r="AA60" s="92"/>
      <c r="AB60" s="92"/>
      <c r="AC60" s="92"/>
      <c r="AD60" s="92"/>
      <c r="AE60" s="92"/>
    </row>
    <row r="61" spans="2:31" ht="12.75" customHeight="1" x14ac:dyDescent="0.2">
      <c r="B61" s="92">
        <f>'[1]CADD Sheets'!$A$2349</f>
        <v>429</v>
      </c>
      <c r="C61" s="131" t="s">
        <v>203</v>
      </c>
      <c r="D61" s="8" t="s">
        <v>293</v>
      </c>
      <c r="E61" s="94">
        <v>114952</v>
      </c>
      <c r="F61" s="94"/>
      <c r="G61" s="92" t="s">
        <v>27</v>
      </c>
      <c r="H61" s="92"/>
      <c r="I61" s="92"/>
      <c r="J61" s="92"/>
      <c r="K61" s="92"/>
      <c r="L61" s="92"/>
      <c r="M61" s="92">
        <v>1</v>
      </c>
      <c r="N61" s="92"/>
      <c r="O61" s="92"/>
      <c r="P61" s="92"/>
      <c r="Q61" s="92"/>
      <c r="R61" s="43"/>
      <c r="S61" s="92"/>
      <c r="T61" s="92"/>
      <c r="U61" s="92"/>
      <c r="V61" s="92"/>
      <c r="W61" s="92"/>
      <c r="X61" s="92"/>
      <c r="Y61" s="92"/>
      <c r="Z61" s="92"/>
      <c r="AA61" s="92"/>
      <c r="AB61" s="92"/>
      <c r="AC61" s="92"/>
      <c r="AD61" s="92"/>
      <c r="AE61" s="92"/>
    </row>
    <row r="62" spans="2:31" ht="12.75" customHeight="1" x14ac:dyDescent="0.2">
      <c r="B62" s="92"/>
      <c r="C62" s="92"/>
      <c r="D62" s="95"/>
      <c r="E62" s="94"/>
      <c r="F62" s="94"/>
      <c r="G62" s="92"/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2"/>
      <c r="Z62" s="92"/>
      <c r="AA62" s="92"/>
      <c r="AB62" s="92"/>
      <c r="AC62" s="92"/>
      <c r="AD62" s="92"/>
      <c r="AE62" s="92"/>
    </row>
    <row r="63" spans="2:31" ht="12.75" customHeight="1" x14ac:dyDescent="0.2">
      <c r="B63" s="92">
        <f>'[1]CADD Sheets'!$A$2355</f>
        <v>431</v>
      </c>
      <c r="C63" s="93" t="s">
        <v>188</v>
      </c>
      <c r="D63" s="8" t="s">
        <v>294</v>
      </c>
      <c r="E63" s="94">
        <v>115166</v>
      </c>
      <c r="F63" s="94">
        <v>115375</v>
      </c>
      <c r="G63" s="92" t="s">
        <v>32</v>
      </c>
      <c r="H63" s="92"/>
      <c r="I63" s="92">
        <f>F63-E63</f>
        <v>209</v>
      </c>
      <c r="J63" s="92"/>
      <c r="K63" s="92"/>
      <c r="L63" s="92"/>
      <c r="M63" s="43"/>
      <c r="N63" s="92"/>
      <c r="O63" s="92"/>
      <c r="P63" s="92"/>
      <c r="Q63" s="92"/>
      <c r="R63" s="43"/>
      <c r="S63" s="92"/>
      <c r="T63" s="92"/>
      <c r="U63" s="92"/>
      <c r="V63" s="92"/>
      <c r="W63" s="92"/>
      <c r="X63" s="92"/>
      <c r="Y63" s="92"/>
      <c r="Z63" s="92"/>
      <c r="AA63" s="92"/>
      <c r="AB63" s="92"/>
      <c r="AC63" s="92"/>
      <c r="AD63" s="92"/>
      <c r="AE63" s="92"/>
    </row>
    <row r="64" spans="2:31" ht="12.75" customHeight="1" x14ac:dyDescent="0.2">
      <c r="B64" s="92">
        <f>'[1]CADD Sheets'!$A$2355</f>
        <v>431</v>
      </c>
      <c r="C64" s="93" t="s">
        <v>188</v>
      </c>
      <c r="D64" s="8" t="s">
        <v>294</v>
      </c>
      <c r="E64" s="94">
        <v>115166</v>
      </c>
      <c r="F64" s="94">
        <v>115375</v>
      </c>
      <c r="G64" s="92" t="s">
        <v>30</v>
      </c>
      <c r="H64" s="92"/>
      <c r="I64" s="92">
        <f>F64-E64</f>
        <v>209</v>
      </c>
      <c r="J64" s="92"/>
      <c r="K64" s="92"/>
      <c r="L64" s="92"/>
      <c r="M64" s="43"/>
      <c r="N64" s="92"/>
      <c r="O64" s="92"/>
      <c r="P64" s="92"/>
      <c r="Q64" s="92"/>
      <c r="R64" s="43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</row>
    <row r="65" spans="2:31" ht="12.75" customHeight="1" x14ac:dyDescent="0.2">
      <c r="B65" s="92">
        <f>'[1]CADD Sheets'!$A$2355</f>
        <v>431</v>
      </c>
      <c r="C65" s="93" t="s">
        <v>187</v>
      </c>
      <c r="D65" s="8" t="s">
        <v>294</v>
      </c>
      <c r="E65" s="94">
        <v>115166</v>
      </c>
      <c r="F65" s="94">
        <v>115362</v>
      </c>
      <c r="G65" s="92" t="s">
        <v>27</v>
      </c>
      <c r="H65" s="92">
        <f>F65-E65</f>
        <v>196</v>
      </c>
      <c r="I65" s="92"/>
      <c r="J65" s="92"/>
      <c r="K65" s="92"/>
      <c r="L65" s="92"/>
      <c r="M65" s="43"/>
      <c r="N65" s="92"/>
      <c r="O65" s="92"/>
      <c r="P65" s="92"/>
      <c r="Q65" s="92"/>
      <c r="R65" s="43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</row>
    <row r="66" spans="2:31" ht="12.75" customHeight="1" x14ac:dyDescent="0.2">
      <c r="B66" s="92">
        <f>'[1]CADD Sheets'!$A$2355</f>
        <v>431</v>
      </c>
      <c r="C66" s="93" t="s">
        <v>187</v>
      </c>
      <c r="D66" s="8" t="s">
        <v>294</v>
      </c>
      <c r="E66" s="94">
        <v>115166</v>
      </c>
      <c r="F66" s="94">
        <v>115375</v>
      </c>
      <c r="G66" s="92" t="s">
        <v>27</v>
      </c>
      <c r="H66" s="92">
        <f>F66-E66</f>
        <v>209</v>
      </c>
      <c r="I66" s="92"/>
      <c r="J66" s="92"/>
      <c r="K66" s="92"/>
      <c r="L66" s="92"/>
      <c r="M66" s="43"/>
      <c r="N66" s="92"/>
      <c r="O66" s="92"/>
      <c r="P66" s="92"/>
      <c r="Q66" s="92"/>
      <c r="R66" s="43"/>
      <c r="S66" s="92"/>
      <c r="T66" s="92"/>
      <c r="U66" s="92"/>
      <c r="V66" s="92"/>
      <c r="W66" s="92"/>
      <c r="X66" s="92"/>
      <c r="Y66" s="92"/>
      <c r="Z66" s="92"/>
      <c r="AA66" s="92"/>
      <c r="AB66" s="92"/>
      <c r="AC66" s="92"/>
      <c r="AD66" s="92"/>
      <c r="AE66" s="92"/>
    </row>
    <row r="67" spans="2:31" ht="12.75" customHeight="1" x14ac:dyDescent="0.2">
      <c r="B67" s="92">
        <f>'[1]CADD Sheets'!$A$2355</f>
        <v>431</v>
      </c>
      <c r="C67" s="93" t="s">
        <v>187</v>
      </c>
      <c r="D67" s="8" t="s">
        <v>294</v>
      </c>
      <c r="E67" s="94">
        <v>115166</v>
      </c>
      <c r="F67" s="94">
        <v>115341</v>
      </c>
      <c r="G67" s="92" t="s">
        <v>27</v>
      </c>
      <c r="H67" s="92">
        <f>F67-E67</f>
        <v>175</v>
      </c>
      <c r="I67" s="92"/>
      <c r="J67" s="92"/>
      <c r="K67" s="92"/>
      <c r="L67" s="92"/>
      <c r="M67" s="43"/>
      <c r="N67" s="92"/>
      <c r="O67" s="92"/>
      <c r="P67" s="92"/>
      <c r="Q67" s="92"/>
      <c r="R67" s="43"/>
      <c r="S67" s="92"/>
      <c r="T67" s="92"/>
      <c r="U67" s="92"/>
      <c r="V67" s="92"/>
      <c r="W67" s="92"/>
      <c r="X67" s="92"/>
      <c r="Y67" s="92"/>
      <c r="Z67" s="92"/>
      <c r="AA67" s="92"/>
      <c r="AB67" s="92"/>
      <c r="AC67" s="92"/>
      <c r="AD67" s="92"/>
      <c r="AE67" s="92"/>
    </row>
    <row r="68" spans="2:31" ht="12.75" customHeight="1" x14ac:dyDescent="0.2">
      <c r="B68" s="92">
        <f>'[1]CADD Sheets'!$A$2355</f>
        <v>431</v>
      </c>
      <c r="C68" s="93" t="s">
        <v>187</v>
      </c>
      <c r="D68" s="8" t="s">
        <v>294</v>
      </c>
      <c r="E68" s="94">
        <v>115166</v>
      </c>
      <c r="F68" s="94">
        <v>115362</v>
      </c>
      <c r="G68" s="92" t="s">
        <v>30</v>
      </c>
      <c r="H68" s="92">
        <f>F68-E68</f>
        <v>196</v>
      </c>
      <c r="I68" s="92"/>
      <c r="J68" s="92"/>
      <c r="K68" s="92"/>
      <c r="L68" s="92"/>
      <c r="M68" s="43"/>
      <c r="N68" s="92"/>
      <c r="O68" s="92"/>
      <c r="P68" s="92"/>
      <c r="Q68" s="92"/>
      <c r="R68" s="43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</row>
    <row r="69" spans="2:31" ht="12.75" customHeight="1" x14ac:dyDescent="0.2">
      <c r="B69" s="92">
        <f>'[1]CADD Sheets'!$A$2355</f>
        <v>431</v>
      </c>
      <c r="C69" s="93" t="s">
        <v>190</v>
      </c>
      <c r="D69" s="8" t="s">
        <v>294</v>
      </c>
      <c r="E69" s="94">
        <v>115341</v>
      </c>
      <c r="F69" s="94">
        <v>115375</v>
      </c>
      <c r="G69" s="92" t="s">
        <v>27</v>
      </c>
      <c r="I69" s="92"/>
      <c r="J69" s="92"/>
      <c r="K69" s="92"/>
      <c r="L69" s="92"/>
      <c r="M69" s="43"/>
      <c r="N69" s="92">
        <f>F69-E69</f>
        <v>34</v>
      </c>
      <c r="P69" s="92"/>
      <c r="Q69" s="92"/>
      <c r="R69" s="43"/>
      <c r="S69" s="92"/>
      <c r="T69" s="92"/>
      <c r="U69" s="92"/>
      <c r="V69" s="92"/>
      <c r="W69" s="92"/>
      <c r="X69" s="92"/>
      <c r="Y69" s="92"/>
      <c r="Z69" s="92"/>
      <c r="AA69" s="92"/>
      <c r="AB69" s="92"/>
      <c r="AC69" s="92"/>
      <c r="AD69" s="92"/>
      <c r="AE69" s="92"/>
    </row>
    <row r="70" spans="2:31" ht="12.75" customHeight="1" x14ac:dyDescent="0.2">
      <c r="B70" s="92">
        <f>'[1]CADD Sheets'!$A$2355</f>
        <v>431</v>
      </c>
      <c r="C70" s="93" t="s">
        <v>198</v>
      </c>
      <c r="D70" s="8" t="s">
        <v>294</v>
      </c>
      <c r="E70" s="94">
        <v>115054</v>
      </c>
      <c r="F70" s="94"/>
      <c r="G70" s="92" t="s">
        <v>27</v>
      </c>
      <c r="H70" s="92"/>
      <c r="I70" s="92"/>
      <c r="J70" s="92"/>
      <c r="K70" s="92">
        <v>1</v>
      </c>
      <c r="L70" s="92"/>
      <c r="M70" s="43"/>
      <c r="N70" s="92"/>
      <c r="O70" s="92"/>
      <c r="P70" s="92"/>
      <c r="Q70" s="92"/>
      <c r="R70" s="43"/>
      <c r="S70" s="92"/>
      <c r="T70" s="92"/>
      <c r="U70" s="92"/>
      <c r="V70" s="92"/>
      <c r="W70" s="92"/>
      <c r="X70" s="92"/>
      <c r="Y70" s="92"/>
      <c r="Z70" s="92"/>
      <c r="AA70" s="92"/>
      <c r="AB70" s="92"/>
      <c r="AC70" s="92"/>
      <c r="AD70" s="92"/>
      <c r="AE70" s="92"/>
    </row>
    <row r="71" spans="2:31" ht="12.75" customHeight="1" thickBot="1" x14ac:dyDescent="0.25">
      <c r="B71" s="92">
        <f>'[1]CADD Sheets'!$A$2355</f>
        <v>431</v>
      </c>
      <c r="C71" s="93" t="s">
        <v>198</v>
      </c>
      <c r="D71" s="8" t="s">
        <v>294</v>
      </c>
      <c r="E71" s="94">
        <v>115306</v>
      </c>
      <c r="F71" s="94"/>
      <c r="G71" s="92" t="s">
        <v>27</v>
      </c>
      <c r="H71" s="92"/>
      <c r="I71" s="92"/>
      <c r="J71" s="92"/>
      <c r="K71" s="92">
        <v>1</v>
      </c>
      <c r="L71" s="92"/>
      <c r="M71" s="43"/>
      <c r="N71" s="92"/>
      <c r="O71" s="92"/>
      <c r="P71" s="92"/>
      <c r="Q71" s="92"/>
      <c r="R71" s="43"/>
      <c r="S71" s="92"/>
      <c r="T71" s="92"/>
      <c r="U71" s="92"/>
      <c r="V71" s="92"/>
      <c r="W71" s="92"/>
      <c r="X71" s="92"/>
      <c r="Y71" s="92"/>
      <c r="Z71" s="92"/>
      <c r="AA71" s="92"/>
      <c r="AB71" s="92"/>
      <c r="AC71" s="92"/>
      <c r="AD71" s="92"/>
      <c r="AE71" s="92"/>
    </row>
    <row r="72" spans="2:31" ht="12.75" customHeight="1" x14ac:dyDescent="0.2">
      <c r="B72" s="335" t="s">
        <v>10</v>
      </c>
      <c r="C72" s="363"/>
      <c r="D72" s="363"/>
      <c r="E72" s="363"/>
      <c r="F72" s="363"/>
      <c r="G72" s="357"/>
      <c r="H72" s="335">
        <f t="shared" ref="H72:R72" si="0">(SUM(H16:H71))</f>
        <v>1573</v>
      </c>
      <c r="I72" s="335">
        <f t="shared" si="0"/>
        <v>578</v>
      </c>
      <c r="J72" s="335">
        <f t="shared" si="0"/>
        <v>239</v>
      </c>
      <c r="K72" s="335">
        <f t="shared" si="0"/>
        <v>6</v>
      </c>
      <c r="L72" s="335">
        <f t="shared" si="0"/>
        <v>2</v>
      </c>
      <c r="M72" s="335">
        <f t="shared" si="0"/>
        <v>4</v>
      </c>
      <c r="N72" s="330">
        <f t="shared" si="0"/>
        <v>634</v>
      </c>
      <c r="O72" s="335">
        <f t="shared" si="0"/>
        <v>16</v>
      </c>
      <c r="P72" s="335">
        <f t="shared" si="0"/>
        <v>199</v>
      </c>
      <c r="Q72" s="335">
        <f t="shared" si="0"/>
        <v>45</v>
      </c>
      <c r="R72" s="335">
        <f t="shared" si="0"/>
        <v>618</v>
      </c>
      <c r="S72" s="335">
        <f t="shared" ref="S72" si="1">(SUM(S16:S71))</f>
        <v>0</v>
      </c>
      <c r="T72" s="335"/>
      <c r="U72" s="335">
        <f t="shared" ref="U72:AE72" si="2">(SUM(U16:U71))</f>
        <v>0</v>
      </c>
      <c r="V72" s="335">
        <f t="shared" si="2"/>
        <v>0</v>
      </c>
      <c r="W72" s="335">
        <f t="shared" si="2"/>
        <v>0</v>
      </c>
      <c r="X72" s="335">
        <f t="shared" si="2"/>
        <v>0</v>
      </c>
      <c r="Y72" s="335">
        <f t="shared" si="2"/>
        <v>0</v>
      </c>
      <c r="Z72" s="335">
        <f t="shared" si="2"/>
        <v>0</v>
      </c>
      <c r="AA72" s="335">
        <f t="shared" si="2"/>
        <v>0</v>
      </c>
      <c r="AB72" s="335">
        <f t="shared" si="2"/>
        <v>0</v>
      </c>
      <c r="AC72" s="335">
        <f t="shared" si="2"/>
        <v>0</v>
      </c>
      <c r="AD72" s="335">
        <f t="shared" si="2"/>
        <v>0</v>
      </c>
      <c r="AE72" s="335">
        <f t="shared" si="2"/>
        <v>0</v>
      </c>
    </row>
    <row r="73" spans="2:31" ht="12.75" customHeight="1" thickBot="1" x14ac:dyDescent="0.25">
      <c r="B73" s="336"/>
      <c r="C73" s="364"/>
      <c r="D73" s="364"/>
      <c r="E73" s="364"/>
      <c r="F73" s="364"/>
      <c r="G73" s="358"/>
      <c r="H73" s="336"/>
      <c r="I73" s="336"/>
      <c r="J73" s="336"/>
      <c r="K73" s="336"/>
      <c r="L73" s="336"/>
      <c r="M73" s="336"/>
      <c r="N73" s="349"/>
      <c r="O73" s="336"/>
      <c r="P73" s="336"/>
      <c r="Q73" s="336"/>
      <c r="R73" s="336"/>
      <c r="S73" s="336"/>
      <c r="T73" s="336"/>
      <c r="U73" s="336"/>
      <c r="V73" s="336"/>
      <c r="W73" s="336"/>
      <c r="X73" s="336"/>
      <c r="Y73" s="336"/>
      <c r="Z73" s="336"/>
      <c r="AA73" s="336"/>
      <c r="AB73" s="336"/>
      <c r="AC73" s="336"/>
      <c r="AD73" s="336"/>
      <c r="AE73" s="336"/>
    </row>
    <row r="74" spans="2:31" ht="12.75" customHeight="1" x14ac:dyDescent="0.2">
      <c r="B74" s="335" t="s">
        <v>265</v>
      </c>
      <c r="C74" s="363"/>
      <c r="D74" s="363"/>
      <c r="E74" s="363"/>
      <c r="F74" s="363"/>
      <c r="G74" s="357"/>
      <c r="H74" s="351">
        <f>ROUNDUP(SUM((H72)/5280),2)</f>
        <v>0.3</v>
      </c>
      <c r="I74" s="351">
        <f>ROUNDUP(SUM((I72)/5280),2)</f>
        <v>0.11</v>
      </c>
      <c r="J74" s="357"/>
      <c r="K74" s="330"/>
      <c r="L74" s="330"/>
      <c r="M74" s="330"/>
      <c r="N74" s="330"/>
      <c r="O74" s="330"/>
      <c r="P74" s="330"/>
      <c r="Q74" s="330"/>
      <c r="R74" s="353"/>
      <c r="S74" s="330"/>
      <c r="T74" s="330"/>
      <c r="U74" s="330"/>
      <c r="V74" s="330"/>
      <c r="W74" s="330"/>
      <c r="X74" s="330"/>
      <c r="Y74" s="330"/>
      <c r="Z74" s="330"/>
      <c r="AA74" s="330"/>
      <c r="AB74" s="351">
        <f>ROUNDUP(SUM((AB72)/5280),2)</f>
        <v>0</v>
      </c>
      <c r="AC74" s="351">
        <f t="shared" ref="AC74:AD74" si="3">ROUNDUP(SUM((AC72)/5280),2)</f>
        <v>0</v>
      </c>
      <c r="AD74" s="351">
        <f t="shared" si="3"/>
        <v>0</v>
      </c>
      <c r="AE74" s="351"/>
    </row>
    <row r="75" spans="2:31" ht="12.75" customHeight="1" thickBot="1" x14ac:dyDescent="0.25">
      <c r="B75" s="336"/>
      <c r="C75" s="364"/>
      <c r="D75" s="364"/>
      <c r="E75" s="364"/>
      <c r="F75" s="364"/>
      <c r="G75" s="358"/>
      <c r="H75" s="359"/>
      <c r="I75" s="359"/>
      <c r="J75" s="358"/>
      <c r="K75" s="350"/>
      <c r="L75" s="350"/>
      <c r="M75" s="349"/>
      <c r="N75" s="349"/>
      <c r="O75" s="350"/>
      <c r="P75" s="350"/>
      <c r="Q75" s="350"/>
      <c r="R75" s="355"/>
      <c r="S75" s="349"/>
      <c r="T75" s="349"/>
      <c r="U75" s="349"/>
      <c r="V75" s="349"/>
      <c r="W75" s="349"/>
      <c r="X75" s="349"/>
      <c r="Y75" s="349"/>
      <c r="Z75" s="349"/>
      <c r="AA75" s="349"/>
      <c r="AB75" s="359"/>
      <c r="AC75" s="359"/>
      <c r="AD75" s="359"/>
      <c r="AE75" s="359"/>
    </row>
    <row r="76" spans="2:31" ht="12.75" customHeight="1" thickBot="1" x14ac:dyDescent="0.25">
      <c r="B76" s="11"/>
      <c r="C76" s="119"/>
      <c r="D76" s="12"/>
      <c r="E76" s="92"/>
      <c r="F76" s="92"/>
      <c r="G76" s="11"/>
      <c r="H76" s="11"/>
      <c r="I76" s="11"/>
      <c r="J76" s="11"/>
      <c r="K76" s="11"/>
      <c r="L76" s="11"/>
      <c r="M76" s="92"/>
      <c r="N76" s="118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69"/>
    </row>
    <row r="77" spans="2:31" ht="12.75" customHeight="1" x14ac:dyDescent="0.2">
      <c r="B77" s="343" t="s">
        <v>133</v>
      </c>
      <c r="C77" s="344"/>
      <c r="D77" s="344"/>
      <c r="E77" s="344"/>
      <c r="F77" s="344"/>
      <c r="G77" s="345"/>
      <c r="H77" s="351">
        <f>H74</f>
        <v>0.3</v>
      </c>
      <c r="I77" s="351">
        <f>I74</f>
        <v>0.11</v>
      </c>
      <c r="J77" s="330">
        <f>J72</f>
        <v>239</v>
      </c>
      <c r="K77" s="330">
        <f t="shared" ref="K77:L77" si="4">K72</f>
        <v>6</v>
      </c>
      <c r="L77" s="330">
        <f t="shared" si="4"/>
        <v>2</v>
      </c>
      <c r="M77" s="330">
        <f>M72</f>
        <v>4</v>
      </c>
      <c r="N77" s="330">
        <f t="shared" ref="N77:Y77" si="5">N72</f>
        <v>634</v>
      </c>
      <c r="O77" s="330">
        <f>O72</f>
        <v>16</v>
      </c>
      <c r="P77" s="330">
        <f>P72</f>
        <v>199</v>
      </c>
      <c r="Q77" s="330">
        <f>Q72</f>
        <v>45</v>
      </c>
      <c r="R77" s="330">
        <f>R72</f>
        <v>618</v>
      </c>
      <c r="S77" s="330">
        <f t="shared" ref="S77" si="6">S72</f>
        <v>0</v>
      </c>
      <c r="T77" s="330"/>
      <c r="U77" s="330">
        <f t="shared" si="5"/>
        <v>0</v>
      </c>
      <c r="V77" s="330">
        <f>V72</f>
        <v>0</v>
      </c>
      <c r="W77" s="330">
        <f>W72</f>
        <v>0</v>
      </c>
      <c r="X77" s="330">
        <f>X72</f>
        <v>0</v>
      </c>
      <c r="Y77" s="330">
        <f t="shared" si="5"/>
        <v>0</v>
      </c>
      <c r="Z77" s="330">
        <f>Z72</f>
        <v>0</v>
      </c>
      <c r="AA77" s="330">
        <f t="shared" ref="AA77" si="7">AA72</f>
        <v>0</v>
      </c>
      <c r="AB77" s="351">
        <f>AB74</f>
        <v>0</v>
      </c>
      <c r="AC77" s="351">
        <f t="shared" ref="AC77:AD77" si="8">AC74</f>
        <v>0</v>
      </c>
      <c r="AD77" s="351">
        <f t="shared" si="8"/>
        <v>0</v>
      </c>
      <c r="AE77" s="330">
        <f>AE72</f>
        <v>0</v>
      </c>
    </row>
    <row r="78" spans="2:31" ht="12.75" customHeight="1" thickBot="1" x14ac:dyDescent="0.25">
      <c r="B78" s="346"/>
      <c r="C78" s="347"/>
      <c r="D78" s="347"/>
      <c r="E78" s="347"/>
      <c r="F78" s="347"/>
      <c r="G78" s="348"/>
      <c r="H78" s="352"/>
      <c r="I78" s="352"/>
      <c r="J78" s="350"/>
      <c r="K78" s="350"/>
      <c r="L78" s="350"/>
      <c r="M78" s="350"/>
      <c r="N78" s="349"/>
      <c r="O78" s="350"/>
      <c r="P78" s="350"/>
      <c r="Q78" s="350"/>
      <c r="R78" s="350"/>
      <c r="S78" s="350"/>
      <c r="T78" s="349"/>
      <c r="U78" s="350"/>
      <c r="V78" s="350"/>
      <c r="W78" s="349"/>
      <c r="X78" s="349"/>
      <c r="Y78" s="350"/>
      <c r="Z78" s="349"/>
      <c r="AA78" s="350"/>
      <c r="AB78" s="352"/>
      <c r="AC78" s="352"/>
      <c r="AD78" s="352"/>
      <c r="AE78" s="350"/>
    </row>
    <row r="79" spans="2:31" ht="12.75" customHeight="1" x14ac:dyDescent="0.2">
      <c r="B79" s="92"/>
      <c r="C79" s="93"/>
      <c r="D79" s="8"/>
      <c r="E79" s="92"/>
      <c r="F79" s="92"/>
      <c r="G79" s="92"/>
      <c r="H79" s="92"/>
      <c r="I79" s="16"/>
      <c r="J79" s="92"/>
      <c r="K79" s="92"/>
      <c r="L79" s="92"/>
      <c r="M79" s="92"/>
      <c r="N79" s="92"/>
      <c r="O79" s="92"/>
      <c r="P79" s="16"/>
      <c r="Q79" s="92"/>
      <c r="R79" s="92"/>
      <c r="S79" s="92"/>
      <c r="T79" s="92"/>
      <c r="U79" s="92"/>
      <c r="V79" s="92"/>
      <c r="W79" s="92"/>
      <c r="X79" s="92"/>
      <c r="Y79" s="92"/>
      <c r="Z79" s="92"/>
      <c r="AA79" s="92"/>
      <c r="AB79" s="92"/>
      <c r="AC79" s="92"/>
      <c r="AD79" s="92"/>
      <c r="AE79" s="43"/>
    </row>
    <row r="80" spans="2:31" ht="12.75" customHeight="1" x14ac:dyDescent="0.2">
      <c r="B80" s="92"/>
      <c r="C80" s="93"/>
      <c r="D80" s="8"/>
      <c r="E80" s="92"/>
      <c r="F80" s="92"/>
      <c r="G80" s="92"/>
      <c r="H80" s="92"/>
      <c r="I80" s="16"/>
      <c r="J80" s="92"/>
      <c r="K80" s="92"/>
      <c r="L80" s="92"/>
      <c r="M80" s="92"/>
      <c r="N80" s="92"/>
      <c r="O80" s="92"/>
      <c r="P80" s="16"/>
      <c r="Q80" s="92"/>
      <c r="R80" s="92"/>
      <c r="S80" s="92"/>
      <c r="T80" s="92"/>
      <c r="U80" s="92"/>
      <c r="V80" s="92"/>
      <c r="W80" s="92"/>
      <c r="X80" s="92"/>
      <c r="Y80" s="92"/>
      <c r="Z80" s="92"/>
      <c r="AA80" s="92"/>
      <c r="AB80" s="92"/>
      <c r="AC80" s="92"/>
      <c r="AD80" s="92"/>
      <c r="AE80" s="43"/>
    </row>
  </sheetData>
  <mergeCells count="109">
    <mergeCell ref="M72:M73"/>
    <mergeCell ref="R72:R73"/>
    <mergeCell ref="I72:I73"/>
    <mergeCell ref="P72:P73"/>
    <mergeCell ref="Q72:Q73"/>
    <mergeCell ref="O72:O73"/>
    <mergeCell ref="J72:J73"/>
    <mergeCell ref="M74:M75"/>
    <mergeCell ref="N74:N75"/>
    <mergeCell ref="P74:P75"/>
    <mergeCell ref="Q74:Q75"/>
    <mergeCell ref="O74:O75"/>
    <mergeCell ref="J74:J75"/>
    <mergeCell ref="M77:M78"/>
    <mergeCell ref="R77:R78"/>
    <mergeCell ref="H77:H78"/>
    <mergeCell ref="I77:I78"/>
    <mergeCell ref="P77:P78"/>
    <mergeCell ref="Q77:Q78"/>
    <mergeCell ref="O77:O78"/>
    <mergeCell ref="J77:J78"/>
    <mergeCell ref="N77:N78"/>
    <mergeCell ref="K77:K78"/>
    <mergeCell ref="L77:L78"/>
    <mergeCell ref="B77:G78"/>
    <mergeCell ref="K74:K75"/>
    <mergeCell ref="L74:L75"/>
    <mergeCell ref="B74:G75"/>
    <mergeCell ref="H74:H75"/>
    <mergeCell ref="I74:I75"/>
    <mergeCell ref="B72:G73"/>
    <mergeCell ref="K72:K73"/>
    <mergeCell ref="L72:L73"/>
    <mergeCell ref="H72:H73"/>
    <mergeCell ref="X5:X14"/>
    <mergeCell ref="AC72:AC73"/>
    <mergeCell ref="Y72:Y73"/>
    <mergeCell ref="B4:B8"/>
    <mergeCell ref="C4:C8"/>
    <mergeCell ref="D4:D8"/>
    <mergeCell ref="G4:G8"/>
    <mergeCell ref="E5:F14"/>
    <mergeCell ref="B11:B15"/>
    <mergeCell ref="C11:C15"/>
    <mergeCell ref="M5:M14"/>
    <mergeCell ref="R5:R14"/>
    <mergeCell ref="D9:D10"/>
    <mergeCell ref="G9:G10"/>
    <mergeCell ref="G11:G15"/>
    <mergeCell ref="I5:I14"/>
    <mergeCell ref="P5:P14"/>
    <mergeCell ref="Q5:Q14"/>
    <mergeCell ref="O5:O14"/>
    <mergeCell ref="J5:J14"/>
    <mergeCell ref="K5:K14"/>
    <mergeCell ref="L5:L14"/>
    <mergeCell ref="H5:H14"/>
    <mergeCell ref="N72:N73"/>
    <mergeCell ref="AD5:AD14"/>
    <mergeCell ref="AE5:AE14"/>
    <mergeCell ref="T77:T78"/>
    <mergeCell ref="U77:U78"/>
    <mergeCell ref="V77:V78"/>
    <mergeCell ref="X77:X78"/>
    <mergeCell ref="Y77:Y78"/>
    <mergeCell ref="Z77:Z78"/>
    <mergeCell ref="AA77:AA78"/>
    <mergeCell ref="AB77:AB78"/>
    <mergeCell ref="AC77:AC78"/>
    <mergeCell ref="AD77:AD78"/>
    <mergeCell ref="AE77:AE78"/>
    <mergeCell ref="Y5:Y14"/>
    <mergeCell ref="Z5:Z14"/>
    <mergeCell ref="AA5:AA14"/>
    <mergeCell ref="AB5:AB14"/>
    <mergeCell ref="X72:X73"/>
    <mergeCell ref="Z72:Z73"/>
    <mergeCell ref="T72:T73"/>
    <mergeCell ref="AC5:AC14"/>
    <mergeCell ref="T5:T14"/>
    <mergeCell ref="U5:U14"/>
    <mergeCell ref="V5:V14"/>
    <mergeCell ref="AA72:AA73"/>
    <mergeCell ref="AB72:AB73"/>
    <mergeCell ref="AC74:AC75"/>
    <mergeCell ref="AD74:AD75"/>
    <mergeCell ref="AE74:AE75"/>
    <mergeCell ref="AD72:AD73"/>
    <mergeCell ref="AE72:AE73"/>
    <mergeCell ref="U72:U73"/>
    <mergeCell ref="V72:V73"/>
    <mergeCell ref="X74:X75"/>
    <mergeCell ref="Y74:Y75"/>
    <mergeCell ref="Z74:Z75"/>
    <mergeCell ref="AA74:AA75"/>
    <mergeCell ref="AB74:AB75"/>
    <mergeCell ref="S5:S14"/>
    <mergeCell ref="S72:S73"/>
    <mergeCell ref="S74:S75"/>
    <mergeCell ref="S77:S78"/>
    <mergeCell ref="W5:W14"/>
    <mergeCell ref="W72:W73"/>
    <mergeCell ref="W74:W75"/>
    <mergeCell ref="W77:W78"/>
    <mergeCell ref="N5:N14"/>
    <mergeCell ref="R74:R75"/>
    <mergeCell ref="T74:T75"/>
    <mergeCell ref="U74:U75"/>
    <mergeCell ref="V74:V75"/>
  </mergeCells>
  <pageMargins left="0.75" right="0.75" top="1" bottom="1" header="0.5" footer="0.5"/>
  <pageSetup paperSize="17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TC GEN SUM 1</vt:lpstr>
      <vt:lpstr>TC GEN SUM 2</vt:lpstr>
      <vt:lpstr>RPM 1</vt:lpstr>
      <vt:lpstr>MOT RESTORATION (NOTE ON TN002)</vt:lpstr>
      <vt:lpstr>PAVT MARK 1</vt:lpstr>
      <vt:lpstr>PAVT MARK 2</vt:lpstr>
      <vt:lpstr>PAVT MARK 3</vt:lpstr>
      <vt:lpstr>PAVT MARK 4</vt:lpstr>
      <vt:lpstr>PAVT MARK 5</vt:lpstr>
      <vt:lpstr>SIGN 1</vt:lpstr>
      <vt:lpstr>SIGN 2</vt:lpstr>
      <vt:lpstr>SIGN 3</vt:lpstr>
      <vt:lpstr>BEAM AND OVERHEAD SIGNS 1</vt:lpstr>
      <vt:lpstr>'BEAM AND OVERHEAD SIGNS 1'!Print_Area</vt:lpstr>
      <vt:lpstr>'MOT RESTORATION (NOTE ON TN002)'!Print_Area</vt:lpstr>
      <vt:lpstr>'PAVT MARK 1'!Print_Area</vt:lpstr>
      <vt:lpstr>'PAVT MARK 2'!Print_Area</vt:lpstr>
      <vt:lpstr>'PAVT MARK 3'!Print_Area</vt:lpstr>
      <vt:lpstr>'PAVT MARK 4'!Print_Area</vt:lpstr>
      <vt:lpstr>'PAVT MARK 5'!Print_Area</vt:lpstr>
      <vt:lpstr>'RPM 1'!Print_Area</vt:lpstr>
      <vt:lpstr>'SIGN 1'!Print_Area</vt:lpstr>
      <vt:lpstr>'SIGN 2'!Print_Area</vt:lpstr>
      <vt:lpstr>'SIGN 3'!Print_Area</vt:lpstr>
      <vt:lpstr>'TC GEN SUM 1'!Print_Area</vt:lpstr>
      <vt:lpstr>'TC GEN SUM 2'!Print_Area</vt:lpstr>
    </vt:vector>
  </TitlesOfParts>
  <Company>GPD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kmonas</dc:creator>
  <cp:lastModifiedBy>Luzier, Chris</cp:lastModifiedBy>
  <cp:lastPrinted>2022-01-21T20:28:01Z</cp:lastPrinted>
  <dcterms:created xsi:type="dcterms:W3CDTF">2014-06-12T12:40:57Z</dcterms:created>
  <dcterms:modified xsi:type="dcterms:W3CDTF">2023-02-12T13:36:33Z</dcterms:modified>
</cp:coreProperties>
</file>